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Hoja1" state="visible" r:id="rId3"/>
  </sheets>
  <definedNames>
    <definedName hidden="1" name="_xlnm._FilterDatabase" localSheetId="0">Hoja1!$A$3:$R$82</definedName>
  </definedNames>
  <calcPr/>
</workbook>
</file>

<file path=xl/sharedStrings.xml><?xml version="1.0" encoding="utf-8"?>
<sst xmlns="http://schemas.openxmlformats.org/spreadsheetml/2006/main">
  <si>
    <t>PRESUPUESTO YAP 2014</t>
  </si>
  <si>
    <t>1.19</t>
  </si>
  <si>
    <t>CANTIDADES</t>
  </si>
  <si>
    <t>VALORES</t>
  </si>
  <si>
    <t>No.</t>
  </si>
  <si>
    <t>TIPO</t>
  </si>
  <si>
    <t>DESCRIPCION</t>
  </si>
  <si>
    <t>UNIDAD</t>
  </si>
  <si>
    <t>UNITARIO</t>
  </si>
  <si>
    <t>TOTAL</t>
  </si>
  <si>
    <t>$ UNITARIO</t>
  </si>
  <si>
    <t>$ TOTAL</t>
  </si>
  <si>
    <t>GASTOS GENERALES</t>
  </si>
  <si>
    <t>c/u</t>
  </si>
  <si>
    <t>GASTOS GENERALES</t>
  </si>
  <si>
    <t>GASTOS VARIOS</t>
  </si>
  <si>
    <t>c/u</t>
  </si>
  <si>
    <t>GASTOS GENERALES</t>
  </si>
  <si>
    <t>TRANSPORTE</t>
  </si>
  <si>
    <t>c/u</t>
  </si>
  <si>
    <t>GASTOS GENERALES</t>
  </si>
  <si>
    <t>JORNAL EVENTUAL</t>
  </si>
  <si>
    <t>c/u</t>
  </si>
  <si>
    <t>Sub Total</t>
  </si>
  <si>
    <t>CIERRE PERIMETRAL</t>
  </si>
  <si>
    <t>c/u</t>
  </si>
  <si>
    <t>MANO DE OBRA</t>
  </si>
  <si>
    <t>MONTAJE  Y DESMONTAJE CIERRE</t>
  </si>
  <si>
    <t>c/u</t>
  </si>
  <si>
    <t>MATERIAL</t>
  </si>
  <si>
    <t>MALLA RASHEL BLANCA</t>
  </si>
  <si>
    <t>m</t>
  </si>
  <si>
    <t>MATERIAL</t>
  </si>
  <si>
    <t>POLINES</t>
  </si>
  <si>
    <t>m</t>
  </si>
  <si>
    <t>MATERIAL</t>
  </si>
  <si>
    <t>CLAVOS 2 1/2</t>
  </si>
  <si>
    <t>kg</t>
  </si>
  <si>
    <t>Sub Total</t>
  </si>
  <si>
    <t>TRAZADO</t>
  </si>
  <si>
    <t>c/u</t>
  </si>
  <si>
    <t>MANO DE OBRA</t>
  </si>
  <si>
    <t>MONTAJE </t>
  </si>
  <si>
    <t>c/u</t>
  </si>
  <si>
    <t>MATERIAL</t>
  </si>
  <si>
    <t>YESO trazado</t>
  </si>
  <si>
    <t>kg</t>
  </si>
  <si>
    <t>MATERIAL</t>
  </si>
  <si>
    <t>PINO 2" X 2" X 3,20 MT</t>
  </si>
  <si>
    <t>c/u</t>
  </si>
  <si>
    <t>MATERIAL</t>
  </si>
  <si>
    <t>PINO 1" X 4" X 3,20 MT</t>
  </si>
  <si>
    <t>c/u</t>
  </si>
  <si>
    <t>MATERIAL</t>
  </si>
  <si>
    <t>LIENZA 150 gr</t>
  </si>
  <si>
    <t>c/u</t>
  </si>
  <si>
    <t>Sub Total</t>
  </si>
  <si>
    <t>MOVIMIENTO DE TIERRA</t>
  </si>
  <si>
    <t>c/u</t>
  </si>
  <si>
    <t>FLETE + ARRIENDO</t>
  </si>
  <si>
    <t>RETROEXCAVADORA 2 DIAS</t>
  </si>
  <si>
    <t>hora</t>
  </si>
  <si>
    <t>MATERIAL</t>
  </si>
  <si>
    <t>MAICILLO</t>
  </si>
  <si>
    <t>hora</t>
  </si>
  <si>
    <t>Sub Total</t>
  </si>
  <si>
    <t>PIEDRAS</t>
  </si>
  <si>
    <t>c/u</t>
  </si>
  <si>
    <t>ESPECIALIDAD</t>
  </si>
  <si>
    <t>PIEDRAS CANTERA TALLER (Gajardo)</t>
  </si>
  <si>
    <t>c/u</t>
  </si>
  <si>
    <t>ESPECIALIDAD</t>
  </si>
  <si>
    <t>TALLADO DE 3 SCULTURAS (Gajardo)</t>
  </si>
  <si>
    <t>c/u</t>
  </si>
  <si>
    <t>ESPECIALIDAD</t>
  </si>
  <si>
    <t>TALLADO PIEZA MAYOR (Gajardo)</t>
  </si>
  <si>
    <t>c/u</t>
  </si>
  <si>
    <t>FLETE + ARRIENDO</t>
  </si>
  <si>
    <t>FLETE PIEDRAS Ida (Gajardo)</t>
  </si>
  <si>
    <t>c/u</t>
  </si>
  <si>
    <t>MANO DE OBRA</t>
  </si>
  <si>
    <t>INSTALACION PIEDRAS (Gajardo)</t>
  </si>
  <si>
    <t>c/u</t>
  </si>
  <si>
    <t>Sub Total</t>
  </si>
  <si>
    <t>MONTAJE</t>
  </si>
  <si>
    <t>c/u</t>
  </si>
  <si>
    <t>MANO DE OBRA</t>
  </si>
  <si>
    <t>TRAZADO + PISOS</t>
  </si>
  <si>
    <t>c/u</t>
  </si>
  <si>
    <t>MATERIAL</t>
  </si>
  <si>
    <t>DISCOS HORMIGON MONTAJE</t>
  </si>
  <si>
    <t>c/u</t>
  </si>
  <si>
    <t>AGUA POTABLE</t>
  </si>
  <si>
    <t>PLANZA</t>
  </si>
  <si>
    <t>c/u</t>
  </si>
  <si>
    <t>AGUA POTABLE</t>
  </si>
  <si>
    <t>PLANZA UNIONES</t>
  </si>
  <si>
    <t>c/u</t>
  </si>
  <si>
    <t>AGUA POTABLE</t>
  </si>
  <si>
    <t>MANGA PLASTICA NEGRA</t>
  </si>
  <si>
    <t>c/u</t>
  </si>
  <si>
    <t>EQUIPO</t>
  </si>
  <si>
    <t>CHUZO</t>
  </si>
  <si>
    <t>c/u</t>
  </si>
  <si>
    <t>EQUIPO</t>
  </si>
  <si>
    <t>PALA</t>
  </si>
  <si>
    <t>c/u</t>
  </si>
  <si>
    <t>EQUIPO</t>
  </si>
  <si>
    <t>CARRETILLA</t>
  </si>
  <si>
    <t>c/u</t>
  </si>
  <si>
    <t>EQUIPO</t>
  </si>
  <si>
    <t>COMBO</t>
  </si>
  <si>
    <t>c/u</t>
  </si>
  <si>
    <t>EQUIPO</t>
  </si>
  <si>
    <t>RASTRILLO</t>
  </si>
  <si>
    <t>c/u</t>
  </si>
  <si>
    <t>ELECTRICO</t>
  </si>
  <si>
    <t>FOCOS</t>
  </si>
  <si>
    <t>c/u</t>
  </si>
  <si>
    <t>ELECTRICO</t>
  </si>
  <si>
    <t>CABLE ELECTRICO</t>
  </si>
  <si>
    <t>ml</t>
  </si>
  <si>
    <t>ELECTRICO</t>
  </si>
  <si>
    <t>CONDUIT</t>
  </si>
  <si>
    <t>ml</t>
  </si>
  <si>
    <t>Sub Total</t>
  </si>
  <si>
    <t>MIMBRE</t>
  </si>
  <si>
    <t>c/u</t>
  </si>
  <si>
    <t>MANO DE OBRA</t>
  </si>
  <si>
    <t>MONTAJE MIMBRE</t>
  </si>
  <si>
    <t>c/u</t>
  </si>
  <si>
    <t>MATERIAL</t>
  </si>
  <si>
    <t>ARRIENDO DE MIMBRE</t>
  </si>
  <si>
    <t>c/u</t>
  </si>
  <si>
    <t>FLETE + ARRIENDO</t>
  </si>
  <si>
    <t>FLETE MIMBRE</t>
  </si>
  <si>
    <t>c/u</t>
  </si>
  <si>
    <t>MATERIAL</t>
  </si>
  <si>
    <t>FIERRO 10 (6m) cortado a 1m</t>
  </si>
  <si>
    <t>c/u</t>
  </si>
  <si>
    <t>MATERIAL</t>
  </si>
  <si>
    <t>TIRAS PLASTICAS ABRAZADERA</t>
  </si>
  <si>
    <t>c/u</t>
  </si>
  <si>
    <t>ESPECIALIDAD</t>
  </si>
  <si>
    <t>ASIENTOS</t>
  </si>
  <si>
    <t>c/u</t>
  </si>
  <si>
    <t>MATERIAL</t>
  </si>
  <si>
    <t>DISCO DE CORTE</t>
  </si>
  <si>
    <t>c/u</t>
  </si>
  <si>
    <t>Sub Total</t>
  </si>
  <si>
    <t>CANALETA</t>
  </si>
  <si>
    <t>c/u</t>
  </si>
  <si>
    <t>MANO DE OBRA</t>
  </si>
  <si>
    <t>CONSTRUCCIÓN CANALETA</t>
  </si>
  <si>
    <t>c/u</t>
  </si>
  <si>
    <t>MATERIAL</t>
  </si>
  <si>
    <t>POLIN 10M</t>
  </si>
  <si>
    <t>c/u</t>
  </si>
  <si>
    <t>MATERIAL</t>
  </si>
  <si>
    <t>HORMIGON FUNDACION</t>
  </si>
  <si>
    <t>M3</t>
  </si>
  <si>
    <t>FLETE + ARRIENDO</t>
  </si>
  <si>
    <t>ARRIENDO ANDAMIOS</t>
  </si>
  <si>
    <t>c/u</t>
  </si>
  <si>
    <t>MATERIAL</t>
  </si>
  <si>
    <t>PINO 4" X 4" X 3,20 MT</t>
  </si>
  <si>
    <t>c/u</t>
  </si>
  <si>
    <t>MATERIAL</t>
  </si>
  <si>
    <t>PINO 2" X 10" X 3,20 MT</t>
  </si>
  <si>
    <t>c/u</t>
  </si>
  <si>
    <t>ESPECIALIDAD</t>
  </si>
  <si>
    <t>CLAVOS 3"</t>
  </si>
  <si>
    <t>kg</t>
  </si>
  <si>
    <t>ESPECIALIDAD</t>
  </si>
  <si>
    <t>CLAVOS 4"</t>
  </si>
  <si>
    <t>kg</t>
  </si>
  <si>
    <t>ESPECIALIDAD</t>
  </si>
  <si>
    <t>PINTURA NEGRA</t>
  </si>
  <si>
    <t>tin</t>
  </si>
  <si>
    <t>MATERIAL</t>
  </si>
  <si>
    <t>BROCHA</t>
  </si>
  <si>
    <t>c/u</t>
  </si>
  <si>
    <t>MATERIAL</t>
  </si>
  <si>
    <t>RODILLO</t>
  </si>
  <si>
    <t>c/u</t>
  </si>
  <si>
    <t>AGUA POTABLE</t>
  </si>
  <si>
    <t>PLANZA</t>
  </si>
  <si>
    <t>c/u</t>
  </si>
  <si>
    <t>AGUA POTABLE</t>
  </si>
  <si>
    <t>TORNILLOS Y EXTRAS</t>
  </si>
  <si>
    <t>c/u</t>
  </si>
  <si>
    <t>EQUIPO</t>
  </si>
  <si>
    <t>TIMER</t>
  </si>
  <si>
    <t>c/u</t>
  </si>
  <si>
    <t>MATERIAL</t>
  </si>
  <si>
    <t>CABLE ELECTRICO</t>
  </si>
  <si>
    <t>c/u</t>
  </si>
  <si>
    <t>Sub Total</t>
  </si>
  <si>
    <t>DESMONTAJE</t>
  </si>
  <si>
    <t>c/u</t>
  </si>
  <si>
    <t>MANO DE OBRA</t>
  </si>
  <si>
    <t>DESMONTAJE</t>
  </si>
  <si>
    <t>c/u</t>
  </si>
  <si>
    <t>MANO DE OBRA</t>
  </si>
  <si>
    <t>CARGA + LIMPIEZA</t>
  </si>
  <si>
    <t>c/u</t>
  </si>
  <si>
    <t>FLETE + ARRIENDO</t>
  </si>
  <si>
    <t>FLETE MIMBRE</t>
  </si>
  <si>
    <t>c/u</t>
  </si>
  <si>
    <t>FLETE + ARRIENDO</t>
  </si>
  <si>
    <t>ARRIENDO ANDAMIOS</t>
  </si>
  <si>
    <t>c/u</t>
  </si>
  <si>
    <t>FLETE + ARRIENDO</t>
  </si>
  <si>
    <t>VUELTA</t>
  </si>
  <si>
    <t>c/u</t>
  </si>
  <si>
    <t>FLETE + ARRIENDO</t>
  </si>
  <si>
    <t>FLETE PIEDRAS VUELTA (Gajardo)</t>
  </si>
  <si>
    <t>c/u</t>
  </si>
  <si>
    <t>FLETE + ARRIENDO</t>
  </si>
  <si>
    <t>RETROEXCAVADORA 2 DIAS</t>
  </si>
  <si>
    <t>hora</t>
  </si>
  <si>
    <t>Sub Total</t>
  </si>
  <si>
    <t>Se estima un margen de un 20% para eventualidades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</si>
</sst>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7">
    <numFmt numFmtId="164" formatCode="&quot;$&quot;#,##0;[Red]&quot;$&quot;\-#,##0"/>
    <numFmt numFmtId="165" formatCode="&quot;$&quot;#,##0;[Red]&quot;$&quot;\-#,##0"/>
    <numFmt numFmtId="166" formatCode="&quot;$&quot;#,##0;[Red]&quot;$&quot;\-#,##0"/>
    <numFmt numFmtId="167" formatCode="&quot;$&quot;#,##0;[Red]&quot;$&quot;\-#,##0"/>
    <numFmt numFmtId="168" formatCode="&quot;$&quot;#,##0;[Red]&quot;$&quot;\-#,##0"/>
    <numFmt numFmtId="169" formatCode="&quot;$&quot;#,##0;[Red]&quot;$&quot;\-#,##0"/>
    <numFmt numFmtId="170" formatCode="&quot;$&quot;#,##0;[Red]&quot;$&quot;\-#,##0"/>
    <numFmt numFmtId="171" formatCode="&quot;$&quot;#,##0;[Red]&quot;$&quot;\-#,##0"/>
    <numFmt numFmtId="172" formatCode="&quot;$&quot;#,##0"/>
    <numFmt numFmtId="173" formatCode="&quot;$&quot;#,##0;[Red]&quot;$&quot;\-#,##0"/>
    <numFmt numFmtId="174" formatCode="&quot;$&quot;#,##0;[Red]&quot;$&quot;\-#,##0"/>
    <numFmt numFmtId="175" formatCode="&quot;$&quot;#,##0;[Red]&quot;$&quot;\-#,##0"/>
    <numFmt numFmtId="176" formatCode="&quot;$&quot;#,##0;[Red]&quot;$&quot;\-#,##0"/>
    <numFmt numFmtId="177" formatCode="&quot;$&quot;#,##0;[Red]&quot;$&quot;\-#,##0"/>
    <numFmt numFmtId="178" formatCode="&quot;$&quot;#,##0;[Red]&quot;$&quot;\-#,##0"/>
    <numFmt numFmtId="179" formatCode="&quot;$&quot;#,##0;[Red]&quot;$&quot;\-#,##0"/>
    <numFmt numFmtId="180" formatCode="&quot;$&quot;#,##0"/>
  </numFmts>
  <fonts count="66">
    <font>
      <sz val="10.0"/>
      <name val="Arial"/>
    </font>
    <font>
      <b/>
      <sz val="8.0"/>
      <color rgb="FF000000"/>
      <name val="Arial"/>
    </font>
    <font>
      <sz val="8.0"/>
      <color rgb="FF000000"/>
      <name val="Arial"/>
    </font>
    <font>
      <sz val="8.0"/>
      <color rgb="FFFFFFFF"/>
      <name val="Arial"/>
    </font>
    <font>
      <sz val="8.0"/>
      <color rgb="FF000000"/>
      <name val="Arial"/>
    </font>
    <font>
      <b/>
      <sz val="11.0"/>
      <color rgb="FF000000"/>
      <name val="Arial"/>
    </font>
    <font>
      <sz val="8.0"/>
      <color rgb="FF000000"/>
      <name val="Arial"/>
    </font>
    <font>
      <b/>
      <sz val="8.0"/>
      <color rgb="FF333300"/>
      <name val="Arial"/>
    </font>
    <font>
      <b/>
      <sz val="8.0"/>
      <color rgb="FF333300"/>
      <name val="Arial"/>
    </font>
    <font>
      <b/>
      <sz val="8.0"/>
      <color rgb="FF333300"/>
      <name val="Arial"/>
    </font>
    <font>
      <b/>
      <sz val="8.0"/>
      <color rgb="FF333300"/>
      <name val="Arial"/>
    </font>
    <font>
      <sz val="8.0"/>
      <color rgb="FF000000"/>
      <name val="Arial"/>
    </font>
    <font>
      <b/>
      <sz val="8.0"/>
      <color rgb="FF333300"/>
      <name val="Arial"/>
    </font>
    <font>
      <b/>
      <sz val="8.0"/>
      <color rgb="FF333300"/>
      <name val="Arial"/>
    </font>
    <font>
      <b/>
      <sz val="8.0"/>
      <color rgb="FF333300"/>
      <name val="Arial"/>
    </font>
    <font>
      <sz val="8.0"/>
      <color rgb="FF000000"/>
      <name val="Arial"/>
    </font>
    <font>
      <sz val="8.0"/>
      <color rgb="FF000000"/>
      <name val="Arial"/>
    </font>
    <font>
      <sz val="8.0"/>
      <color rgb="FF333300"/>
      <name val="Arial"/>
    </font>
    <font>
      <sz val="8.0"/>
      <color rgb="FF000000"/>
      <name val="Arial"/>
    </font>
    <font>
      <sz val="8.0"/>
      <color rgb="FF000000"/>
      <name val="Arial"/>
    </font>
    <font>
      <sz val="8.0"/>
      <color rgb="FF000000"/>
      <name val="Arial"/>
    </font>
    <font>
      <b/>
      <sz val="14.0"/>
      <color rgb="FF000000"/>
      <name val="Arial"/>
    </font>
    <font>
      <b/>
      <sz val="8.0"/>
      <color rgb="FF333300"/>
      <name val="Arial"/>
    </font>
    <font>
      <b/>
      <sz val="8.0"/>
      <color rgb="FF333300"/>
    </font>
    <font>
      <sz val="10.0"/>
    </font>
    <font>
      <b/>
      <sz val="8.0"/>
      <color rgb="FF333300"/>
    </font>
    <font>
      <b/>
      <sz val="8.0"/>
      <color rgb="FF333300"/>
    </font>
    <font>
      <b/>
      <sz val="8.0"/>
      <color rgb="FF333300"/>
    </font>
    <font>
      <sz val="10.0"/>
    </font>
    <font>
      <sz val="10.0"/>
    </font>
    <font>
      <sz val="10.0"/>
    </font>
    <font>
      <sz val="8.0"/>
      <color rgb="FF000000"/>
      <name val="Arial"/>
    </font>
    <font>
      <sz val="8.0"/>
    </font>
    <font>
      <sz val="8.0"/>
    </font>
    <font>
      <sz val="8.0"/>
      <color rgb="FF333300"/>
    </font>
    <font>
      <sz val="8.0"/>
      <color rgb="FF333300"/>
    </font>
    <font>
      <sz val="8.0"/>
    </font>
    <font>
      <sz val="8.0"/>
      <color rgb="FF333300"/>
    </font>
    <font>
      <sz val="8.0"/>
    </font>
    <font>
      <sz val="10.0"/>
    </font>
    <font>
      <sz val="10.0"/>
    </font>
    <font>
      <sz val="10.0"/>
    </font>
    <font>
      <b/>
      <sz val="8.0"/>
      <color rgb="FF333300"/>
    </font>
    <font>
      <b/>
      <sz val="8.0"/>
      <color rgb="FF333300"/>
    </font>
    <font>
      <sz val="8.0"/>
      <color rgb="FF333300"/>
      <name val="Arial"/>
    </font>
    <font>
      <sz val="8.0"/>
      <color rgb="FF333300"/>
      <name val="Arial"/>
    </font>
    <font>
      <sz val="8.0"/>
      <color rgb="FF333300"/>
      <name val="Arial"/>
    </font>
    <font>
      <b/>
      <sz val="8.0"/>
      <color rgb="FF333300"/>
      <name val="Arial"/>
    </font>
    <font>
      <b/>
      <sz val="8.0"/>
      <color rgb="FF333300"/>
      <name val="Arial"/>
    </font>
    <font>
      <b/>
      <sz val="8.0"/>
      <color rgb="FF333300"/>
      <name val="Arial"/>
    </font>
    <font>
      <sz val="8.0"/>
      <color rgb="FF333300"/>
      <name val="Arial"/>
    </font>
    <font>
      <sz val="8.0"/>
      <color rgb="FF000000"/>
      <name val="Arial"/>
    </font>
    <font>
      <sz val="8.0"/>
      <color rgb="FF000000"/>
      <name val="Arial"/>
    </font>
    <font>
      <sz val="8.0"/>
      <color rgb="FF000000"/>
      <name val="Arial"/>
    </font>
    <font>
      <sz val="8.0"/>
      <color rgb="FF333300"/>
    </font>
    <font>
      <b/>
      <sz val="8.0"/>
      <color rgb="FF333300"/>
      <name val="Arial"/>
    </font>
    <font>
      <sz val="8.0"/>
      <color rgb="FF000000"/>
      <name val="Arial"/>
    </font>
    <font>
      <sz val="8.0"/>
      <color rgb="FF000000"/>
      <name val="Arial"/>
    </font>
    <font>
      <sz val="8.0"/>
      <color rgb="FF333300"/>
      <name val="Arial"/>
    </font>
    <font>
      <sz val="10.0"/>
    </font>
    <font>
      <sz val="8.0"/>
      <color rgb="FF333300"/>
    </font>
    <font>
      <sz val="8.0"/>
    </font>
    <font>
      <sz val="8.0"/>
      <color rgb="FF333300"/>
    </font>
    <font>
      <sz val="8.0"/>
      <color rgb="FF333300"/>
    </font>
    <font>
      <sz val="8.0"/>
      <color rgb="FF333300"/>
    </font>
    <font>
      <sz val="8.0"/>
      <color rgb="FF333300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BF9000"/>
        <bgColor rgb="FFBF9000"/>
      </patternFill>
    </fill>
  </fills>
  <borders count="22">
    <border>
      <left/>
      <right/>
      <top/>
      <bottom/>
      <diagonal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fillId="0" numFmtId="0" borderId="0" fontId="0"/>
  </cellStyleXfs>
  <cellXfs count="66">
    <xf fillId="0" numFmtId="0" borderId="0" fontId="0"/>
    <xf applyAlignment="1" fillId="0" xfId="0" numFmtId="0" borderId="1" applyFont="1" fontId="1">
      <alignment/>
    </xf>
    <xf applyAlignment="1" fillId="0" xfId="0" numFmtId="0" borderId="1" applyFont="1" fontId="2">
      <alignment horizontal="center"/>
    </xf>
    <xf fillId="0" xfId="0" numFmtId="0" borderId="1" applyFont="1" fontId="3"/>
    <xf applyAlignment="1" fillId="0" xfId="0" numFmtId="164" borderId="1" applyFont="1" fontId="4" applyNumberFormat="1">
      <alignment horizontal="right"/>
    </xf>
    <xf applyAlignment="1" fillId="0" xfId="0" numFmtId="0" borderId="1" applyFont="1" fontId="5">
      <alignment horizontal="right"/>
    </xf>
    <xf fillId="0" xfId="0" numFmtId="0" borderId="1" applyFont="1" fontId="6"/>
    <xf applyBorder="1" applyAlignment="1" fillId="0" xfId="0" numFmtId="0" borderId="2" applyFont="1" fontId="7">
      <alignment horizontal="center"/>
    </xf>
    <xf applyAlignment="1" fillId="0" xfId="0" numFmtId="0" borderId="1" applyFont="1" fontId="8">
      <alignment horizontal="center"/>
    </xf>
    <xf applyAlignment="1" fillId="0" xfId="0" numFmtId="165" borderId="1" applyFont="1" fontId="9" applyNumberFormat="1">
      <alignment horizontal="right"/>
    </xf>
    <xf applyBorder="1" applyAlignment="1" fillId="0" xfId="0" numFmtId="0" borderId="3" applyFont="1" fontId="10">
      <alignment horizontal="center"/>
    </xf>
    <xf applyBorder="1" fillId="0" xfId="0" numFmtId="0" borderId="4" applyFont="1" fontId="11"/>
    <xf applyBorder="1" fillId="0" xfId="0" numFmtId="0" borderId="5" applyFont="1" fontId="12"/>
    <xf applyBorder="1" applyAlignment="1" fillId="0" xfId="0" numFmtId="0" borderId="6" applyFont="1" fontId="13">
      <alignment horizontal="center"/>
    </xf>
    <xf applyBorder="1" applyAlignment="1" fillId="0" xfId="0" numFmtId="0" borderId="7" applyFont="1" fontId="14">
      <alignment/>
    </xf>
    <xf applyBorder="1" applyAlignment="1" fillId="0" xfId="0" numFmtId="166" borderId="8" applyFont="1" fontId="15" applyNumberFormat="1">
      <alignment horizontal="right"/>
    </xf>
    <xf applyBorder="1" applyAlignment="1" fillId="0" xfId="0" numFmtId="167" borderId="9" applyFont="1" fontId="16" applyNumberFormat="1">
      <alignment horizontal="right"/>
    </xf>
    <xf applyAlignment="1" fillId="0" xfId="0" numFmtId="0" borderId="1" applyFont="1" fontId="17">
      <alignment/>
    </xf>
    <xf applyAlignment="1" fillId="0" xfId="0" numFmtId="0" borderId="1" applyFont="1" fontId="18">
      <alignment/>
    </xf>
    <xf applyAlignment="1" fillId="0" xfId="0" numFmtId="0" borderId="1" applyFont="1" fontId="19">
      <alignment horizontal="center"/>
    </xf>
    <xf applyAlignment="1" fillId="0" xfId="0" numFmtId="168" borderId="1" applyFont="1" fontId="20" applyNumberFormat="1">
      <alignment horizontal="right"/>
    </xf>
    <xf applyAlignment="1" fillId="2" xfId="0" numFmtId="0" borderId="1" applyFont="1" fontId="21" applyFill="1">
      <alignment/>
    </xf>
    <xf applyAlignment="1" fillId="0" xfId="0" numFmtId="169" borderId="1" applyFont="1" fontId="22" applyNumberFormat="1">
      <alignment horizontal="right"/>
    </xf>
    <xf applyBorder="1" applyAlignment="1" fillId="0" xfId="0" numFmtId="0" borderId="10" applyFont="1" fontId="23">
      <alignment horizontal="center"/>
    </xf>
    <xf applyBorder="1" applyAlignment="1" fillId="0" xfId="0" numFmtId="0" borderId="11" applyFont="1" fontId="24">
      <alignment wrapText="1"/>
    </xf>
    <xf applyBorder="1" applyAlignment="1" fillId="0" xfId="0" numFmtId="0" borderId="12" applyFont="1" fontId="25">
      <alignment/>
    </xf>
    <xf applyBorder="1" applyAlignment="1" fillId="0" xfId="0" numFmtId="0" borderId="13" applyFont="1" fontId="26">
      <alignment horizontal="center"/>
    </xf>
    <xf applyBorder="1" applyAlignment="1" fillId="0" xfId="0" numFmtId="0" borderId="14" applyFont="1" fontId="27">
      <alignment horizontal="right"/>
    </xf>
    <xf applyBorder="1" applyAlignment="1" fillId="0" xfId="0" numFmtId="170" borderId="15" applyFont="1" fontId="28" applyNumberFormat="1">
      <alignment wrapText="1"/>
    </xf>
    <xf applyBorder="1" applyAlignment="1" fillId="0" xfId="0" numFmtId="171" borderId="16" applyFont="1" fontId="29" applyNumberFormat="1">
      <alignment wrapText="1"/>
    </xf>
    <xf applyBorder="1" applyAlignment="1" fillId="0" xfId="0" numFmtId="0" borderId="17" applyFont="1" fontId="30">
      <alignment wrapText="1"/>
    </xf>
    <xf applyAlignment="1" fillId="0" xfId="0" numFmtId="172" borderId="1" applyFont="1" fontId="31" applyNumberFormat="1">
      <alignment horizontal="right"/>
    </xf>
    <xf applyAlignment="1" fillId="0" xfId="0" numFmtId="0" borderId="1" applyFont="1" fontId="32">
      <alignment/>
    </xf>
    <xf applyAlignment="1" fillId="0" xfId="0" numFmtId="0" borderId="1" applyFont="1" fontId="33">
      <alignment horizontal="center"/>
    </xf>
    <xf applyAlignment="1" fillId="3" xfId="0" numFmtId="0" borderId="1" applyFont="1" fontId="34" applyFill="1">
      <alignment horizontal="right"/>
    </xf>
    <xf applyAlignment="1" fillId="0" xfId="0" numFmtId="0" borderId="1" applyFont="1" fontId="35">
      <alignment horizontal="right"/>
    </xf>
    <xf applyAlignment="1" fillId="0" xfId="0" numFmtId="173" borderId="1" applyFont="1" fontId="36" applyNumberFormat="1">
      <alignment horizontal="right"/>
    </xf>
    <xf applyAlignment="1" fillId="0" xfId="0" numFmtId="0" borderId="1" applyFont="1" fontId="37">
      <alignment horizontal="right"/>
    </xf>
    <xf applyAlignment="1" fillId="0" xfId="0" numFmtId="174" borderId="1" applyFont="1" fontId="38" applyNumberFormat="1">
      <alignment horizontal="right"/>
    </xf>
    <xf applyBorder="1" applyAlignment="1" fillId="0" xfId="0" numFmtId="0" borderId="18" applyFont="1" fontId="39">
      <alignment wrapText="1"/>
    </xf>
    <xf applyBorder="1" applyAlignment="1" fillId="0" xfId="0" numFmtId="0" borderId="19" applyFont="1" fontId="40">
      <alignment wrapText="1"/>
    </xf>
    <xf applyBorder="1" applyAlignment="1" fillId="0" xfId="0" numFmtId="0" borderId="20" applyFont="1" fontId="41">
      <alignment wrapText="1"/>
    </xf>
    <xf applyBorder="1" applyAlignment="1" fillId="0" xfId="0" numFmtId="175" borderId="21" applyFont="1" fontId="42" applyNumberFormat="1">
      <alignment horizontal="right"/>
    </xf>
    <xf applyAlignment="1" fillId="0" xfId="0" numFmtId="176" borderId="1" applyFont="1" fontId="43" applyNumberFormat="1">
      <alignment horizontal="right"/>
    </xf>
    <xf fillId="0" xfId="0" numFmtId="0" borderId="1" applyFont="1" fontId="44"/>
    <xf applyAlignment="1" fillId="0" xfId="0" numFmtId="0" borderId="1" applyFont="1" fontId="45">
      <alignment horizontal="center"/>
    </xf>
    <xf applyAlignment="1" fillId="0" xfId="0" numFmtId="0" borderId="1" applyFont="1" fontId="46">
      <alignment horizontal="center"/>
    </xf>
    <xf applyAlignment="1" fillId="0" xfId="0" numFmtId="0" borderId="1" applyFont="1" fontId="47">
      <alignment horizontal="center"/>
    </xf>
    <xf fillId="0" xfId="0" numFmtId="0" borderId="1" applyFont="1" fontId="48"/>
    <xf applyAlignment="1" fillId="0" xfId="0" numFmtId="0" borderId="1" applyFont="1" fontId="49">
      <alignment/>
    </xf>
    <xf applyAlignment="1" fillId="3" xfId="0" numFmtId="0" borderId="1" applyFont="1" fontId="50">
      <alignment/>
    </xf>
    <xf applyAlignment="1" fillId="3" xfId="0" numFmtId="0" borderId="1" applyFont="1" fontId="51">
      <alignment horizontal="center"/>
    </xf>
    <xf applyAlignment="1" fillId="3" xfId="0" numFmtId="177" borderId="1" applyFont="1" fontId="52" applyNumberFormat="1">
      <alignment horizontal="right"/>
    </xf>
    <xf applyAlignment="1" fillId="3" xfId="0" numFmtId="178" borderId="1" applyFont="1" fontId="53" applyNumberFormat="1">
      <alignment horizontal="right"/>
    </xf>
    <xf applyAlignment="1" fillId="0" xfId="0" numFmtId="0" borderId="1" applyFont="1" fontId="54">
      <alignment/>
    </xf>
    <xf applyAlignment="1" fillId="3" xfId="0" numFmtId="179" borderId="1" applyFont="1" fontId="55" applyNumberFormat="1">
      <alignment horizontal="right"/>
    </xf>
    <xf applyAlignment="1" fillId="3" xfId="0" numFmtId="0" borderId="1" applyFont="1" fontId="56">
      <alignment horizontal="center"/>
    </xf>
    <xf applyAlignment="1" fillId="3" xfId="0" numFmtId="0" borderId="1" applyFont="1" fontId="57">
      <alignment/>
    </xf>
    <xf applyAlignment="1" fillId="0" xfId="0" numFmtId="1" borderId="1" applyFont="1" fontId="58" applyNumberFormat="1">
      <alignment/>
    </xf>
    <xf applyAlignment="1" fillId="0" xfId="0" numFmtId="0" borderId="1" applyFont="1" fontId="59">
      <alignment wrapText="1"/>
    </xf>
    <xf applyAlignment="1" fillId="4" xfId="0" numFmtId="0" borderId="1" applyFont="1" fontId="60" applyFill="1">
      <alignment/>
    </xf>
    <xf applyAlignment="1" fillId="0" xfId="0" numFmtId="180" borderId="1" applyFont="1" fontId="61" applyNumberFormat="1">
      <alignment horizontal="right"/>
    </xf>
    <xf applyAlignment="1" fillId="0" xfId="0" numFmtId="0" borderId="1" applyFont="1" fontId="62">
      <alignment/>
    </xf>
    <xf applyAlignment="1" fillId="0" xfId="0" numFmtId="0" borderId="1" applyFont="1" fontId="63">
      <alignment horizontal="right"/>
    </xf>
    <xf applyAlignment="1" fillId="5" xfId="0" numFmtId="0" borderId="1" applyFont="1" fontId="64" applyFill="1">
      <alignment/>
    </xf>
    <xf applyAlignment="1" fillId="0" xfId="0" numFmtId="0" borderId="1" applyFont="1" fontId="65">
      <alignment horizontal="center"/>
    </xf>
  </cellXfs>
  <cellStyles count="1">
    <cellStyle builtinId="0" name="Normal" xfId="0"/>
  </cellStyles>
  <dxfs count="10">
    <dxf>
      <font>
        <color rgb="FF6AA84F"/>
      </font>
      <fill>
        <patternFill patternType="none"/>
      </fill>
      <alignment wrapText="1"/>
      <border>
        <left/>
        <right/>
        <top/>
        <bottom/>
      </border>
    </dxf>
    <dxf>
      <font>
        <color rgb="FFCC0000"/>
      </font>
      <fill>
        <patternFill patternType="none"/>
      </fill>
      <alignment wrapText="1"/>
      <border>
        <left/>
        <right/>
        <top/>
        <bottom/>
      </border>
    </dxf>
    <dxf>
      <font/>
      <fill>
        <patternFill patternType="solid">
          <fgColor rgb="FF9900FF"/>
          <bgColor rgb="FF9900FF"/>
        </patternFill>
      </fill>
      <alignment wrapText="1"/>
      <border>
        <left/>
        <right/>
        <top/>
        <bottom/>
      </border>
    </dxf>
    <dxf>
      <font/>
      <fill>
        <patternFill patternType="solid">
          <fgColor rgb="FF00FFFF"/>
          <bgColor rgb="FF00FFFF"/>
        </patternFill>
      </fill>
      <alignment wrapText="1"/>
      <border>
        <left/>
        <right/>
        <top/>
        <bottom/>
      </border>
    </dxf>
    <dxf>
      <font/>
      <fill>
        <patternFill patternType="solid">
          <fgColor rgb="FF93C47D"/>
          <bgColor rgb="FF93C47D"/>
        </patternFill>
      </fill>
      <alignment wrapText="1"/>
      <border>
        <left/>
        <right/>
        <top/>
        <bottom/>
      </border>
    </dxf>
    <dxf>
      <font/>
      <fill>
        <patternFill patternType="solid">
          <fgColor rgb="FF00FF00"/>
          <bgColor rgb="FF00FF00"/>
        </patternFill>
      </fill>
      <alignment wrapText="1"/>
      <border>
        <left/>
        <right/>
        <top/>
        <bottom/>
      </border>
    </dxf>
    <dxf>
      <font/>
      <fill>
        <patternFill patternType="solid">
          <fgColor rgb="FFFF00FF"/>
          <bgColor rgb="FFFF00FF"/>
        </patternFill>
      </fill>
      <alignment wrapText="1"/>
      <border>
        <left/>
        <right/>
        <top/>
        <bottom/>
      </border>
    </dxf>
    <dxf>
      <font/>
      <fill>
        <patternFill patternType="solid">
          <fgColor rgb="FFB7B7B7"/>
          <bgColor rgb="FFB7B7B7"/>
        </patternFill>
      </fill>
      <alignment wrapText="1"/>
      <border>
        <left/>
        <right/>
        <top/>
        <bottom/>
      </border>
    </dxf>
    <dxf>
      <font/>
      <fill>
        <patternFill patternType="solid">
          <fgColor rgb="FFFF9900"/>
          <bgColor rgb="FFFF9900"/>
        </patternFill>
      </fill>
      <alignment wrapText="1"/>
      <border>
        <left/>
        <right/>
        <top/>
        <bottom/>
      </border>
    </dxf>
    <dxf>
      <font/>
      <fill>
        <patternFill patternType="solid">
          <fgColor rgb="FFBF9000"/>
          <bgColor rgb="FFBF9000"/>
        </patternFill>
      </fill>
      <alignment wrapText="1"/>
      <border>
        <left/>
        <right/>
        <top/>
        <bottom/>
      </border>
    </dxf>
  </dxfs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topLeftCell="A4" ySplit="3.0" activePane="bottomLeft" state="frozen"/>
      <selection sqref="B5" activeCell="B5" pane="bottomLeft"/>
    </sheetView>
  </sheetViews>
  <sheetFormatPr customHeight="1" defaultColWidth="17.29" defaultRowHeight="15.75"/>
  <cols>
    <col min="1" customWidth="1" max="1" width="4.86"/>
    <col min="2" customWidth="1" max="2" width="36.86"/>
    <col min="3" customWidth="1" max="3" width="27.29"/>
    <col min="4" customWidth="1" max="4" width="10.29"/>
    <col min="5" customWidth="1" max="5" width="7.71"/>
    <col min="6" customWidth="1" max="6" width="7.86"/>
    <col min="7" customWidth="1" max="7" width="11.14"/>
    <col min="8" customWidth="1" max="8" width="12.43"/>
    <col min="9" customWidth="1" max="18" width="13.57"/>
  </cols>
  <sheetData>
    <row customHeight="1" r="1" ht="15.0">
      <c t="s" s="1" r="A1">
        <v>0</v>
      </c>
      <c s="2" r="D1"/>
      <c t="s" s="3" r="E1">
        <v>1</v>
      </c>
      <c s="4" r="G1"/>
      <c t="str" s="5" r="H1">
        <f>H8+H14+H21+H25+H32+H47+H56+H73+H82</f>
        <v>$25,550,228</v>
      </c>
      <c s="6" r="I1"/>
      <c s="6" r="J1"/>
      <c s="6" r="K1"/>
      <c s="6" r="L1"/>
      <c s="6" r="M1"/>
      <c s="6" r="N1"/>
      <c s="6" r="O1"/>
      <c s="6" r="P1"/>
      <c s="6" r="Q1"/>
      <c s="6" r="R1"/>
    </row>
    <row customHeight="1" r="2" ht="9.75">
      <c s="6" r="A2"/>
      <c s="6" r="B2"/>
      <c s="6" r="C2"/>
      <c t="s" s="7" r="D2">
        <v>2</v>
      </c>
      <c t="s" s="7" r="F2">
        <v>3</v>
      </c>
      <c s="6" r="I2"/>
      <c s="6" r="J2"/>
      <c s="6" r="K2"/>
      <c s="6" r="L2"/>
      <c s="6" r="M2"/>
      <c s="6" r="N2"/>
      <c s="6" r="O2"/>
      <c s="6" r="P2"/>
      <c s="6" r="Q2"/>
      <c s="6" r="R2"/>
    </row>
    <row customHeight="1" r="3" ht="15.0">
      <c t="s" s="8" r="A3">
        <v>4</v>
      </c>
      <c t="s" s="8" r="B3">
        <v>5</v>
      </c>
      <c t="s" s="8" r="C3">
        <v>6</v>
      </c>
      <c t="s" s="8" r="D3">
        <v>7</v>
      </c>
      <c t="s" s="8" r="E3">
        <v>8</v>
      </c>
      <c t="s" s="8" r="F3">
        <v>9</v>
      </c>
      <c t="s" s="9" r="G3">
        <v>10</v>
      </c>
      <c t="s" s="9" r="H3">
        <v>11</v>
      </c>
      <c s="6" r="I3"/>
      <c s="6" r="J3"/>
      <c s="6" r="K3"/>
      <c s="6" r="L3"/>
      <c s="6" r="M3"/>
      <c s="6" r="N3"/>
      <c s="6" r="O3"/>
      <c s="6" r="P3"/>
      <c s="6" r="Q3"/>
      <c s="6" r="R3"/>
    </row>
    <row customHeight="1" r="4" ht="15.0">
      <c s="10" r="A4">
        <v>1.0</v>
      </c>
      <c s="11" r="B4"/>
      <c t="s" s="12" r="C4">
        <v>12</v>
      </c>
      <c t="s" s="13" r="D4">
        <v>13</v>
      </c>
      <c s="14" r="E4">
        <v>1.0</v>
      </c>
      <c s="11" r="F4"/>
      <c s="15" r="G4"/>
      <c s="16" r="H4"/>
      <c s="6" r="I4"/>
      <c s="6" r="J4"/>
      <c s="6" r="K4"/>
      <c s="6" r="L4"/>
      <c s="6" r="M4"/>
      <c s="6" r="N4"/>
      <c s="6" r="O4"/>
      <c s="6" r="P4"/>
      <c s="6" r="Q4"/>
      <c s="6" r="R4"/>
    </row>
    <row customHeight="1" r="5" ht="15.0">
      <c s="2" r="A5"/>
      <c t="s" s="17" r="B5">
        <v>14</v>
      </c>
      <c t="s" s="18" r="C5">
        <v>15</v>
      </c>
      <c t="s" s="19" r="D5">
        <v>16</v>
      </c>
      <c s="17" r="E5">
        <v>8.0</v>
      </c>
      <c t="str" s="17" r="F5">
        <f>$E$4*E5</f>
        <v>8</v>
      </c>
      <c s="20" r="G5">
        <v>20000.0</v>
      </c>
      <c t="str" s="20" r="H5">
        <f>F5*G5</f>
        <v>$160,000</v>
      </c>
      <c s="6" r="I5"/>
      <c s="6" r="J5"/>
      <c s="6" r="K5"/>
      <c s="6" r="L5"/>
      <c s="6" r="M5"/>
      <c s="6" r="N5"/>
      <c s="6" r="O5"/>
      <c s="6" r="P5"/>
      <c s="6" r="Q5"/>
      <c s="6" r="R5"/>
    </row>
    <row customHeight="1" r="6" ht="15.0">
      <c s="2" r="A6"/>
      <c t="s" s="17" r="B6">
        <v>17</v>
      </c>
      <c t="s" s="18" r="C6">
        <v>18</v>
      </c>
      <c t="s" s="19" r="D6">
        <v>19</v>
      </c>
      <c s="17" r="E6">
        <v>2.0</v>
      </c>
      <c t="str" s="17" r="F6">
        <f>$E$4*E6</f>
        <v>2</v>
      </c>
      <c s="20" r="G6">
        <v>40000.0</v>
      </c>
      <c t="str" s="20" r="H6">
        <f>F6*G6</f>
        <v>$80,000</v>
      </c>
      <c s="6" r="I6"/>
      <c s="18" r="J6"/>
      <c s="6" r="K6"/>
      <c s="6" r="L6"/>
      <c s="6" r="M6"/>
      <c s="6" r="N6"/>
      <c s="6" r="O6"/>
      <c s="6" r="P6"/>
      <c s="6" r="Q6"/>
      <c s="6" r="R6"/>
    </row>
    <row customHeight="1" r="7" ht="15.0">
      <c s="2" r="A7"/>
      <c t="s" s="17" r="B7">
        <v>20</v>
      </c>
      <c t="s" s="6" r="C7">
        <v>21</v>
      </c>
      <c t="s" s="2" r="D7">
        <v>22</v>
      </c>
      <c s="17" r="E7">
        <v>10.0</v>
      </c>
      <c t="str" s="17" r="F7">
        <f>$E$4*E7</f>
        <v>10</v>
      </c>
      <c s="20" r="G7">
        <v>10000.0</v>
      </c>
      <c t="str" s="20" r="H7">
        <f>F7*G7</f>
        <v>$100,000</v>
      </c>
      <c s="6" r="I7"/>
      <c s="21" r="J7"/>
      <c s="6" r="K7"/>
      <c s="6" r="L7"/>
      <c s="6" r="M7"/>
      <c s="6" r="N7"/>
      <c s="6" r="O7"/>
      <c s="6" r="P7"/>
      <c s="6" r="Q7"/>
      <c s="6" r="R7"/>
    </row>
    <row customHeight="1" r="8" ht="15.0">
      <c s="2" r="A8"/>
      <c s="6" r="B8"/>
      <c s="6" r="C8"/>
      <c s="2" r="D8"/>
      <c s="6" r="E8"/>
      <c s="6" r="F8"/>
      <c t="s" s="9" r="G8">
        <v>23</v>
      </c>
      <c t="str" s="22" r="H8">
        <f>SUM(H5:H7)</f>
        <v>$340,000</v>
      </c>
      <c s="6" r="I8"/>
      <c s="6" r="J8"/>
      <c s="6" r="K8"/>
      <c s="6" r="L8"/>
      <c s="6" r="M8"/>
      <c s="6" r="N8"/>
      <c s="6" r="O8"/>
      <c s="6" r="P8"/>
      <c s="6" r="Q8"/>
      <c s="6" r="R8"/>
    </row>
    <row customHeight="1" r="9" ht="15.0">
      <c s="23" r="A9">
        <v>2.0</v>
      </c>
      <c s="24" r="B9"/>
      <c t="s" s="25" r="C9">
        <v>24</v>
      </c>
      <c t="s" s="26" r="D9">
        <v>25</v>
      </c>
      <c s="27" r="E9">
        <v>1.0</v>
      </c>
      <c s="24" r="F9"/>
      <c s="28" r="G9"/>
      <c s="29" r="H9"/>
      <c s="6" r="I9"/>
      <c s="6" r="J9"/>
      <c s="6" r="K9"/>
      <c s="6" r="L9"/>
      <c s="6" r="M9"/>
      <c s="6" r="N9"/>
      <c s="6" r="O9"/>
      <c s="6" r="P9"/>
      <c s="6" r="Q9"/>
      <c s="6" r="R9"/>
    </row>
    <row customHeight="1" r="10" ht="15.0">
      <c s="30" r="A10"/>
      <c t="s" s="17" r="B10">
        <v>26</v>
      </c>
      <c t="s" s="17" r="C10">
        <v>27</v>
      </c>
      <c t="s" s="2" r="D10">
        <v>28</v>
      </c>
      <c s="17" r="E10">
        <v>1.0</v>
      </c>
      <c t="str" s="17" r="F10">
        <f>$E$33*E10</f>
        <v>1</v>
      </c>
      <c s="20" r="G10">
        <v>100000.0</v>
      </c>
      <c t="str" s="31" r="H10">
        <f>F10*G10</f>
        <v>$100,000</v>
      </c>
      <c s="6" r="I10"/>
      <c s="6" r="J10"/>
      <c s="6" r="K10"/>
      <c s="6" r="L10"/>
      <c s="6" r="M10"/>
      <c s="6" r="N10"/>
      <c s="6" r="O10"/>
      <c s="6" r="P10"/>
      <c s="6" r="Q10"/>
      <c s="6" r="R10"/>
    </row>
    <row customHeight="1" r="11" ht="15.0">
      <c s="30" r="A11"/>
      <c t="s" s="17" r="B11">
        <v>29</v>
      </c>
      <c t="s" s="32" r="C11">
        <v>30</v>
      </c>
      <c t="s" s="33" r="D11">
        <v>31</v>
      </c>
      <c s="34" r="E11">
        <v>200.0</v>
      </c>
      <c t="str" s="35" r="F11">
        <f>$E$9*E11</f>
        <v>200</v>
      </c>
      <c s="36" r="G11">
        <v>1000.0</v>
      </c>
      <c t="str" s="36" r="H11">
        <f>F11*G11</f>
        <v>$200,000</v>
      </c>
      <c s="6" r="I11"/>
      <c s="6" r="J11"/>
      <c s="6" r="K11"/>
      <c s="6" r="L11"/>
      <c s="6" r="M11"/>
      <c s="6" r="N11"/>
      <c s="6" r="O11"/>
      <c s="6" r="P11"/>
      <c s="6" r="Q11"/>
      <c s="6" r="R11"/>
    </row>
    <row customHeight="1" r="12" ht="15.0">
      <c s="30" r="A12"/>
      <c t="s" s="17" r="B12">
        <v>32</v>
      </c>
      <c t="s" s="32" r="C12">
        <v>33</v>
      </c>
      <c t="s" s="33" r="D12">
        <v>34</v>
      </c>
      <c s="37" r="E12">
        <v>100.0</v>
      </c>
      <c t="str" s="35" r="F12">
        <f>$E$9*E12</f>
        <v>100</v>
      </c>
      <c s="38" r="G12">
        <v>2000.0</v>
      </c>
      <c t="str" s="36" r="H12">
        <f>F12*G12</f>
        <v>$200,000</v>
      </c>
      <c s="6" r="I12"/>
      <c s="6" r="J12"/>
      <c s="6" r="K12"/>
      <c s="6" r="L12"/>
      <c s="6" r="M12"/>
      <c s="6" r="N12"/>
      <c s="6" r="O12"/>
      <c s="6" r="P12"/>
      <c s="6" r="Q12"/>
      <c s="6" r="R12"/>
    </row>
    <row customHeight="1" r="13" ht="15.0">
      <c s="30" r="A13"/>
      <c t="s" s="17" r="B13">
        <v>35</v>
      </c>
      <c t="s" s="32" r="C13">
        <v>36</v>
      </c>
      <c t="s" s="33" r="D13">
        <v>37</v>
      </c>
      <c s="35" r="E13">
        <v>50.0</v>
      </c>
      <c t="str" s="35" r="F13">
        <f>$E$9*E13</f>
        <v>50</v>
      </c>
      <c s="36" r="G13">
        <v>700.0</v>
      </c>
      <c t="str" s="36" r="H13">
        <f>F13*G13</f>
        <v>$35,000</v>
      </c>
      <c s="6" r="I13"/>
      <c s="6" r="J13"/>
      <c s="6" r="K13"/>
      <c s="6" r="L13"/>
      <c s="6" r="M13"/>
      <c s="6" r="N13"/>
      <c s="6" r="O13"/>
      <c s="6" r="P13"/>
      <c s="6" r="Q13"/>
      <c s="6" r="R13"/>
    </row>
    <row customHeight="1" r="14" ht="15.0">
      <c s="39" r="A14"/>
      <c s="40" r="B14"/>
      <c s="41" r="C14"/>
      <c s="40" r="D14"/>
      <c s="41" r="E14"/>
      <c s="40" r="F14"/>
      <c t="s" s="42" r="G14">
        <v>38</v>
      </c>
      <c t="str" s="43" r="H14">
        <f>SUM(H10:H13)</f>
        <v>$535,000</v>
      </c>
      <c s="6" r="I14"/>
      <c s="6" r="J14"/>
      <c s="6" r="K14"/>
      <c s="6" r="L14"/>
      <c s="6" r="M14"/>
      <c s="6" r="N14"/>
      <c s="6" r="O14"/>
      <c s="6" r="P14"/>
      <c s="6" r="Q14"/>
      <c s="6" r="R14"/>
    </row>
    <row customHeight="1" r="15" ht="15.0">
      <c s="10" r="A15">
        <v>3.0</v>
      </c>
      <c s="11" r="B15"/>
      <c t="s" s="14" r="C15">
        <v>39</v>
      </c>
      <c t="s" s="13" r="D15">
        <v>40</v>
      </c>
      <c s="14" r="E15">
        <v>1.0</v>
      </c>
      <c s="11" r="F15"/>
      <c s="15" r="G15"/>
      <c s="16" r="H15"/>
      <c s="6" r="I15"/>
      <c s="6" r="J15"/>
      <c s="6" r="K15"/>
      <c s="6" r="L15"/>
      <c s="6" r="M15"/>
      <c s="6" r="N15"/>
      <c s="6" r="O15"/>
      <c s="6" r="P15"/>
      <c s="6" r="Q15"/>
      <c s="6" r="R15"/>
    </row>
    <row customHeight="1" r="16" ht="15.0">
      <c s="2" r="A16"/>
      <c t="s" s="17" r="B16">
        <v>41</v>
      </c>
      <c t="s" s="17" r="C16">
        <v>42</v>
      </c>
      <c t="s" s="2" r="D16">
        <v>43</v>
      </c>
      <c s="17" r="E16">
        <v>1.0</v>
      </c>
      <c t="str" s="17" r="F16">
        <f>$E$33*E16</f>
        <v>1</v>
      </c>
      <c s="20" r="G16">
        <v>100000.0</v>
      </c>
      <c t="str" s="31" r="H16">
        <f>F16*G16</f>
        <v>$100,000</v>
      </c>
      <c s="6" r="I16"/>
      <c s="6" r="J16"/>
      <c s="6" r="K16"/>
      <c s="6" r="L16"/>
      <c s="6" r="M16"/>
      <c s="6" r="N16"/>
      <c s="6" r="O16"/>
      <c s="6" r="P16"/>
      <c s="6" r="Q16"/>
      <c s="6" r="R16"/>
    </row>
    <row customHeight="1" r="17" ht="15.0">
      <c s="2" r="A17"/>
      <c t="s" s="17" r="B17">
        <v>44</v>
      </c>
      <c t="s" s="44" r="C17">
        <v>45</v>
      </c>
      <c t="s" s="2" r="D17">
        <v>46</v>
      </c>
      <c s="17" r="E17">
        <v>2.0</v>
      </c>
      <c t="str" s="17" r="F17">
        <f>$E$33*E17</f>
        <v>2</v>
      </c>
      <c s="20" r="G17">
        <v>1000.0</v>
      </c>
      <c t="str" s="20" r="H17">
        <f>F17*G17</f>
        <v>$2,000</v>
      </c>
      <c s="6" r="I17"/>
      <c s="6" r="J17"/>
      <c s="6" r="K17"/>
      <c s="6" r="L17"/>
      <c s="6" r="M17"/>
      <c s="6" r="N17"/>
      <c s="6" r="O17"/>
      <c s="6" r="P17"/>
      <c s="6" r="Q17"/>
      <c s="6" r="R17"/>
    </row>
    <row customHeight="1" r="18" ht="15.0">
      <c s="2" r="A18"/>
      <c t="s" s="17" r="B18">
        <v>47</v>
      </c>
      <c t="s" s="44" r="C18">
        <v>48</v>
      </c>
      <c t="s" s="45" r="D18">
        <v>49</v>
      </c>
      <c s="17" r="E18">
        <v>25.0</v>
      </c>
      <c t="str" s="17" r="F18">
        <f>$E$33*E18</f>
        <v>25</v>
      </c>
      <c t="str" s="20" r="G18">
        <f>774*1.19</f>
        <v>$921</v>
      </c>
      <c t="str" s="20" r="H18">
        <f>F18*G18</f>
        <v>$23,027</v>
      </c>
      <c s="6" r="I18"/>
      <c s="6" r="J18"/>
      <c s="6" r="K18"/>
      <c s="6" r="L18"/>
      <c s="6" r="M18"/>
      <c s="6" r="N18"/>
      <c s="6" r="O18"/>
      <c s="6" r="P18"/>
      <c s="6" r="Q18"/>
      <c s="6" r="R18"/>
    </row>
    <row customHeight="1" r="19" ht="15.0">
      <c s="2" r="A19"/>
      <c t="s" s="17" r="B19">
        <v>50</v>
      </c>
      <c t="s" s="17" r="C19">
        <v>51</v>
      </c>
      <c t="s" s="45" r="D19">
        <v>52</v>
      </c>
      <c s="17" r="E19">
        <v>25.0</v>
      </c>
      <c t="str" s="17" r="F19">
        <f>$E$33*E19</f>
        <v>25</v>
      </c>
      <c t="str" s="20" r="G19">
        <f>774*1.19</f>
        <v>$921</v>
      </c>
      <c t="str" s="20" r="H19">
        <f>F19*G19</f>
        <v>$23,027</v>
      </c>
      <c s="6" r="I19"/>
      <c s="6" r="J19"/>
      <c s="6" r="K19"/>
      <c s="6" r="L19"/>
      <c s="6" r="M19"/>
      <c s="6" r="N19"/>
      <c s="6" r="O19"/>
      <c s="6" r="P19"/>
      <c s="6" r="Q19"/>
      <c s="6" r="R19"/>
    </row>
    <row customHeight="1" r="20" ht="15.0">
      <c s="2" r="A20"/>
      <c t="s" s="17" r="B20">
        <v>53</v>
      </c>
      <c t="s" s="17" r="C20">
        <v>54</v>
      </c>
      <c t="s" s="46" r="D20">
        <v>55</v>
      </c>
      <c s="17" r="E20">
        <v>4.0</v>
      </c>
      <c t="str" s="17" r="F20">
        <f>$E$33*E20</f>
        <v>4</v>
      </c>
      <c s="20" r="G20">
        <v>6990.0</v>
      </c>
      <c t="str" s="20" r="H20">
        <f>F20*G20</f>
        <v>$27,960</v>
      </c>
      <c s="6" r="I20"/>
      <c s="6" r="J20"/>
      <c s="6" r="K20"/>
      <c s="6" r="L20"/>
      <c s="6" r="M20"/>
      <c s="6" r="N20"/>
      <c s="6" r="O20"/>
      <c s="6" r="P20"/>
      <c s="6" r="Q20"/>
      <c s="6" r="R20"/>
    </row>
    <row customHeight="1" r="21" ht="15.0">
      <c s="2" r="A21"/>
      <c s="6" r="B21"/>
      <c s="6" r="C21"/>
      <c s="2" r="D21"/>
      <c s="6" r="E21"/>
      <c s="6" r="F21"/>
      <c t="s" s="9" r="G21">
        <v>56</v>
      </c>
      <c t="str" s="9" r="H21">
        <f>SUM(H16:H20)</f>
        <v>$176,013</v>
      </c>
      <c s="6" r="I21"/>
      <c s="6" r="J21"/>
      <c s="6" r="K21"/>
      <c s="6" r="L21"/>
      <c s="6" r="M21"/>
      <c s="6" r="N21"/>
      <c s="6" r="O21"/>
      <c s="6" r="P21"/>
      <c s="6" r="Q21"/>
      <c s="6" r="R21"/>
    </row>
    <row customHeight="1" r="22" ht="15.0">
      <c s="10" r="A22">
        <v>3.0</v>
      </c>
      <c s="11" r="B22"/>
      <c t="s" s="14" r="C22">
        <v>57</v>
      </c>
      <c t="s" s="13" r="D22">
        <v>58</v>
      </c>
      <c s="14" r="E22">
        <v>1.0</v>
      </c>
      <c s="11" r="F22"/>
      <c s="15" r="G22"/>
      <c s="16" r="H22"/>
      <c s="6" r="I22"/>
      <c s="6" r="J22"/>
      <c s="6" r="K22"/>
      <c s="6" r="L22"/>
      <c s="6" r="M22"/>
      <c s="6" r="N22"/>
      <c s="6" r="O22"/>
      <c s="6" r="P22"/>
      <c s="6" r="Q22"/>
      <c s="6" r="R22"/>
    </row>
    <row customHeight="1" r="23" ht="15.0">
      <c s="47" r="A23"/>
      <c t="s" s="17" r="B23">
        <v>59</v>
      </c>
      <c t="s" s="17" r="C23">
        <v>60</v>
      </c>
      <c t="s" s="46" r="D23">
        <v>61</v>
      </c>
      <c t="str" s="17" r="E23">
        <f>8*2</f>
        <v>16</v>
      </c>
      <c t="str" s="17" r="F23">
        <f>$E$33*E23</f>
        <v>16</v>
      </c>
      <c s="20" r="G23">
        <v>20000.0</v>
      </c>
      <c t="str" s="31" r="H23">
        <f>F23*G23</f>
        <v>$320,000</v>
      </c>
      <c s="6" r="I23"/>
      <c s="6" r="J23"/>
      <c s="6" r="K23"/>
      <c s="6" r="L23"/>
      <c s="6" r="M23"/>
      <c s="6" r="N23"/>
      <c s="6" r="O23"/>
      <c s="6" r="P23"/>
      <c s="6" r="Q23"/>
      <c s="6" r="R23"/>
    </row>
    <row customHeight="1" r="24" ht="15.0">
      <c s="47" r="A24"/>
      <c t="s" s="17" r="B24">
        <v>62</v>
      </c>
      <c t="s" s="17" r="C24">
        <v>63</v>
      </c>
      <c t="s" s="46" r="D24">
        <v>64</v>
      </c>
      <c s="17" r="E24">
        <v>18.0</v>
      </c>
      <c t="str" s="17" r="F24">
        <f>$E$33*E24</f>
        <v>18</v>
      </c>
      <c s="20" r="G24">
        <v>20000.0</v>
      </c>
      <c t="str" s="31" r="H24">
        <f>F24*G24</f>
        <v>$360,000</v>
      </c>
      <c s="6" r="I24"/>
      <c s="6" r="J24"/>
      <c s="6" r="K24"/>
      <c s="6" r="L24"/>
      <c s="6" r="M24"/>
      <c s="6" r="N24"/>
      <c s="6" r="O24"/>
      <c s="6" r="P24"/>
      <c s="6" r="Q24"/>
      <c s="6" r="R24"/>
    </row>
    <row customHeight="1" r="25" ht="15.0">
      <c s="47" r="A25"/>
      <c s="6" r="B25"/>
      <c s="48" r="C25"/>
      <c s="8" r="D25"/>
      <c s="49" r="E25"/>
      <c s="6" r="F25"/>
      <c t="s" s="9" r="G25">
        <v>65</v>
      </c>
      <c t="str" s="9" r="H25">
        <f>SUM(H23:H24)</f>
        <v>$680,000</v>
      </c>
      <c s="6" r="I25"/>
      <c s="6" r="J25"/>
      <c s="6" r="K25"/>
      <c s="6" r="L25"/>
      <c s="6" r="M25"/>
      <c s="6" r="N25"/>
      <c s="6" r="O25"/>
      <c s="6" r="P25"/>
      <c s="6" r="Q25"/>
      <c s="6" r="R25"/>
    </row>
    <row customHeight="1" r="26" ht="15.0">
      <c s="10" r="A26">
        <v>4.0</v>
      </c>
      <c s="11" r="B26"/>
      <c t="s" s="12" r="C26">
        <v>66</v>
      </c>
      <c t="s" s="13" r="D26">
        <v>67</v>
      </c>
      <c s="14" r="E26">
        <v>1.0</v>
      </c>
      <c s="11" r="F26"/>
      <c s="15" r="G26"/>
      <c s="16" r="H26"/>
      <c s="6" r="I26"/>
      <c s="6" r="J26"/>
      <c s="6" r="K26"/>
      <c s="6" r="L26"/>
      <c s="6" r="M26"/>
      <c s="6" r="N26"/>
      <c s="6" r="O26"/>
      <c s="6" r="P26"/>
      <c s="6" r="Q26"/>
      <c s="6" r="R26"/>
    </row>
    <row customHeight="1" r="27" ht="15.0">
      <c s="2" r="A27"/>
      <c t="s" s="17" r="B27">
        <v>68</v>
      </c>
      <c t="s" s="50" r="C27">
        <v>69</v>
      </c>
      <c t="s" s="51" r="D27">
        <v>70</v>
      </c>
      <c s="50" r="E27">
        <v>1.0</v>
      </c>
      <c t="str" s="50" r="F27">
        <f>$E$26*E27</f>
        <v>1</v>
      </c>
      <c t="str" s="52" r="G27">
        <f>600000*1.19-600000*1.19</f>
        <v>$0</v>
      </c>
      <c t="str" s="53" r="H27">
        <f>F27*G27</f>
        <v>$0</v>
      </c>
      <c s="6" r="I27"/>
      <c s="6" r="J27"/>
      <c s="6" r="K27"/>
      <c s="6" r="L27"/>
      <c s="6" r="M27"/>
      <c s="6" r="N27"/>
      <c s="6" r="O27"/>
      <c s="6" r="P27"/>
      <c s="6" r="Q27"/>
      <c s="6" r="R27"/>
    </row>
    <row customHeight="1" r="28" ht="15.0">
      <c s="2" r="A28"/>
      <c t="s" s="17" r="B28">
        <v>71</v>
      </c>
      <c t="s" s="50" r="C28">
        <v>72</v>
      </c>
      <c t="s" s="51" r="D28">
        <v>73</v>
      </c>
      <c s="50" r="E28">
        <v>1.0</v>
      </c>
      <c t="str" s="50" r="F28">
        <f>$E$26*E28</f>
        <v>1</v>
      </c>
      <c t="str" s="52" r="G28">
        <f>1200000*1.19-1200000*1.19</f>
        <v>$0</v>
      </c>
      <c t="str" s="53" r="H28">
        <f>F28*G28</f>
        <v>$0</v>
      </c>
      <c s="6" r="I28"/>
      <c s="6" r="J28"/>
      <c s="6" r="K28"/>
      <c s="6" r="L28"/>
      <c s="6" r="M28"/>
      <c s="6" r="N28"/>
      <c s="6" r="O28"/>
      <c s="6" r="P28"/>
      <c s="6" r="Q28"/>
      <c s="6" r="R28"/>
    </row>
    <row customHeight="1" r="29" ht="15.0">
      <c s="2" r="A29"/>
      <c t="s" s="17" r="B29">
        <v>74</v>
      </c>
      <c t="s" s="17" r="C29">
        <v>75</v>
      </c>
      <c t="s" s="2" r="D29">
        <v>76</v>
      </c>
      <c s="17" r="E29">
        <v>1.0</v>
      </c>
      <c t="str" s="17" r="F29">
        <f>$E$26*E29</f>
        <v>1</v>
      </c>
      <c t="str" s="4" r="G29">
        <f>1200000*1.19</f>
        <v>$1,428,000</v>
      </c>
      <c t="str" s="20" r="H29">
        <f>F29*G29</f>
        <v>$1,428,000</v>
      </c>
      <c s="6" r="I29"/>
      <c s="6" r="J29"/>
      <c s="6" r="K29"/>
      <c s="6" r="L29"/>
      <c s="6" r="M29"/>
      <c s="6" r="N29"/>
      <c s="6" r="O29"/>
      <c s="6" r="P29"/>
      <c s="6" r="Q29"/>
      <c s="6" r="R29"/>
    </row>
    <row customHeight="1" r="30" ht="15.0">
      <c s="2" r="A30"/>
      <c t="s" s="17" r="B30">
        <v>77</v>
      </c>
      <c t="s" s="54" r="C30">
        <v>78</v>
      </c>
      <c t="s" s="2" r="D30">
        <v>79</v>
      </c>
      <c s="17" r="E30">
        <v>2.0</v>
      </c>
      <c t="str" s="17" r="F30">
        <f>$E$26*E30</f>
        <v>2</v>
      </c>
      <c t="str" s="20" r="G30">
        <f>400000*1.19</f>
        <v>$476,000</v>
      </c>
      <c t="str" s="20" r="H30">
        <f>F30*G30</f>
        <v>$952,000</v>
      </c>
      <c s="6" r="I30"/>
      <c s="6" r="J30"/>
      <c s="6" r="K30"/>
      <c s="6" r="L30"/>
      <c s="6" r="M30"/>
      <c s="6" r="N30"/>
      <c s="6" r="O30"/>
      <c s="6" r="P30"/>
      <c s="6" r="Q30"/>
      <c s="6" r="R30"/>
    </row>
    <row customHeight="1" r="31" ht="15.0">
      <c s="2" r="A31"/>
      <c t="s" s="17" r="B31">
        <v>80</v>
      </c>
      <c t="s" s="17" r="C31">
        <v>81</v>
      </c>
      <c t="s" s="2" r="D31">
        <v>82</v>
      </c>
      <c s="17" r="E31">
        <v>1.0</v>
      </c>
      <c t="str" s="17" r="F31">
        <f>$E$26*E31</f>
        <v>1</v>
      </c>
      <c t="str" s="20" r="G31">
        <f>400000*1.19</f>
        <v>$476,000</v>
      </c>
      <c t="str" s="20" r="H31">
        <f>F31*G31</f>
        <v>$476,000</v>
      </c>
      <c s="6" r="I31"/>
      <c s="6" r="J31"/>
      <c s="6" r="K31"/>
      <c s="6" r="L31"/>
      <c s="6" r="M31"/>
      <c s="6" r="N31"/>
      <c s="6" r="O31"/>
      <c s="6" r="P31"/>
      <c s="6" r="Q31"/>
      <c s="6" r="R31"/>
    </row>
    <row customHeight="1" r="32" ht="15.0">
      <c s="2" r="A32"/>
      <c s="6" r="B32"/>
      <c s="6" r="C32"/>
      <c s="2" r="D32"/>
      <c s="6" r="E32"/>
      <c s="6" r="F32"/>
      <c t="s" s="9" r="G32">
        <v>83</v>
      </c>
      <c t="str" s="55" r="H32">
        <f>SUM(H27:H31)</f>
        <v>$2,856,000</v>
      </c>
      <c s="6" r="I32"/>
      <c s="6" r="J32"/>
      <c s="6" r="K32"/>
      <c s="6" r="L32"/>
      <c s="6" r="M32"/>
      <c s="6" r="N32"/>
      <c s="6" r="O32"/>
      <c s="6" r="P32"/>
      <c s="6" r="Q32"/>
      <c s="6" r="R32"/>
    </row>
    <row customHeight="1" r="33" ht="15.0">
      <c s="10" r="A33">
        <v>5.0</v>
      </c>
      <c s="11" r="B33"/>
      <c t="s" s="12" r="C33">
        <v>84</v>
      </c>
      <c t="s" s="13" r="D33">
        <v>85</v>
      </c>
      <c s="14" r="E33">
        <v>1.0</v>
      </c>
      <c s="11" r="F33"/>
      <c s="15" r="G33"/>
      <c s="16" r="H33"/>
      <c s="6" r="I33"/>
      <c s="6" r="J33"/>
      <c s="6" r="K33"/>
      <c s="6" r="L33"/>
      <c s="6" r="M33"/>
      <c s="6" r="N33"/>
      <c s="6" r="O33"/>
      <c s="6" r="P33"/>
      <c s="6" r="Q33"/>
      <c s="6" r="R33"/>
    </row>
    <row customHeight="1" r="34" ht="15.0">
      <c s="2" r="A34"/>
      <c t="s" s="17" r="B34">
        <v>86</v>
      </c>
      <c t="s" s="17" r="C34">
        <v>87</v>
      </c>
      <c t="s" s="2" r="D34">
        <v>88</v>
      </c>
      <c s="17" r="E34">
        <v>1.0</v>
      </c>
      <c t="str" s="17" r="F34">
        <f>$E$33*E34</f>
        <v>1</v>
      </c>
      <c s="20" r="G34">
        <v>300000.0</v>
      </c>
      <c t="str" s="31" r="H34">
        <f>F34*G34</f>
        <v>$300,000</v>
      </c>
      <c s="6" r="I34"/>
      <c s="6" r="J34"/>
      <c s="6" r="K34"/>
      <c s="6" r="L34"/>
      <c s="6" r="M34"/>
      <c s="6" r="N34"/>
      <c s="6" r="O34"/>
      <c s="6" r="P34"/>
      <c s="6" r="Q34"/>
      <c s="6" r="R34"/>
    </row>
    <row customHeight="1" r="35" ht="15.0">
      <c s="2" r="A35"/>
      <c t="s" s="17" r="B35">
        <v>89</v>
      </c>
      <c t="s" s="50" r="C35">
        <v>90</v>
      </c>
      <c t="s" s="56" r="D35">
        <v>91</v>
      </c>
      <c s="50" r="E35">
        <v>1160.0</v>
      </c>
      <c t="str" s="50" r="F35">
        <f>$E$33*E35</f>
        <v>1160</v>
      </c>
      <c s="53" r="G35">
        <v>2500.0</v>
      </c>
      <c t="str" s="53" r="H35">
        <f>F35*G35</f>
        <v>$2,900,000</v>
      </c>
      <c s="6" r="I35"/>
      <c s="6" r="J35"/>
      <c s="6" r="K35"/>
      <c s="6" r="L35"/>
      <c s="6" r="M35"/>
      <c s="6" r="N35"/>
      <c s="6" r="O35"/>
      <c s="6" r="P35"/>
      <c s="6" r="Q35"/>
      <c s="6" r="R35"/>
    </row>
    <row customHeight="1" r="36" ht="15.0">
      <c s="2" r="A36"/>
      <c t="s" s="17" r="B36">
        <v>92</v>
      </c>
      <c t="s" s="6" r="C36">
        <v>93</v>
      </c>
      <c t="s" s="2" r="D36">
        <v>94</v>
      </c>
      <c s="17" r="E36">
        <v>100.0</v>
      </c>
      <c t="str" s="17" r="F36">
        <f>$E$57*E36</f>
        <v>100</v>
      </c>
      <c t="str" s="20" r="G36">
        <f>360*1.19</f>
        <v>$428</v>
      </c>
      <c t="str" s="20" r="H36">
        <f>F36*G36</f>
        <v>$42,840</v>
      </c>
      <c s="6" r="I36"/>
      <c s="6" r="J36"/>
      <c s="6" r="K36"/>
      <c s="6" r="L36"/>
      <c s="6" r="M36"/>
      <c s="6" r="N36"/>
      <c s="6" r="O36"/>
      <c s="6" r="P36"/>
      <c s="6" r="Q36"/>
      <c s="6" r="R36"/>
    </row>
    <row customHeight="1" r="37" ht="15.0">
      <c s="2" r="A37"/>
      <c t="s" s="17" r="B37">
        <v>95</v>
      </c>
      <c t="s" s="18" r="C37">
        <v>96</v>
      </c>
      <c t="s" s="2" r="D37">
        <v>97</v>
      </c>
      <c s="17" r="E37">
        <v>10.0</v>
      </c>
      <c t="str" s="17" r="F37">
        <f>$E$57*E37</f>
        <v>10</v>
      </c>
      <c s="20" r="G37">
        <v>500.0</v>
      </c>
      <c t="str" s="20" r="H37">
        <f>F37*G37</f>
        <v>$5,000</v>
      </c>
      <c s="6" r="I37"/>
      <c s="6" r="J37"/>
      <c s="6" r="K37"/>
      <c s="6" r="L37"/>
      <c s="6" r="M37"/>
      <c s="6" r="N37"/>
      <c s="6" r="O37"/>
      <c s="6" r="P37"/>
      <c s="6" r="Q37"/>
      <c s="6" r="R37"/>
    </row>
    <row customHeight="1" r="38" ht="15.0">
      <c s="2" r="A38"/>
      <c t="s" s="17" r="B38">
        <v>98</v>
      </c>
      <c t="s" s="18" r="C38">
        <v>99</v>
      </c>
      <c t="s" s="2" r="D38">
        <v>100</v>
      </c>
      <c s="17" r="E38">
        <v>1.0</v>
      </c>
      <c t="str" s="17" r="F38">
        <f>$E$57*E38</f>
        <v>1</v>
      </c>
      <c s="20" r="G38">
        <v>20000.0</v>
      </c>
      <c t="str" s="20" r="H38">
        <f>F38*G38</f>
        <v>$20,000</v>
      </c>
      <c s="6" r="I38"/>
      <c s="6" r="J38"/>
      <c s="6" r="K38"/>
      <c s="6" r="L38"/>
      <c s="6" r="M38"/>
      <c s="6" r="N38"/>
      <c s="6" r="O38"/>
      <c s="6" r="P38"/>
      <c s="6" r="Q38"/>
      <c s="6" r="R38"/>
    </row>
    <row customHeight="1" r="39" ht="15.0">
      <c s="2" r="A39"/>
      <c t="s" s="17" r="B39">
        <v>101</v>
      </c>
      <c t="s" s="17" r="C39">
        <v>102</v>
      </c>
      <c t="s" s="46" r="D39">
        <v>103</v>
      </c>
      <c s="17" r="E39">
        <v>1.0</v>
      </c>
      <c t="str" s="17" r="F39">
        <f>$E$33*E39</f>
        <v>1</v>
      </c>
      <c s="20" r="G39">
        <v>17000.0</v>
      </c>
      <c t="str" s="20" r="H39">
        <f>F39*G39</f>
        <v>$17,000</v>
      </c>
      <c s="6" r="I39"/>
      <c s="6" r="J39"/>
      <c s="6" r="K39"/>
      <c s="6" r="L39"/>
      <c s="6" r="M39"/>
      <c s="6" r="N39"/>
      <c s="6" r="O39"/>
      <c s="6" r="P39"/>
      <c s="6" r="Q39"/>
      <c s="6" r="R39"/>
    </row>
    <row customHeight="1" r="40" ht="15.0">
      <c s="2" r="A40"/>
      <c t="s" s="17" r="B40">
        <v>104</v>
      </c>
      <c t="s" s="17" r="C40">
        <v>105</v>
      </c>
      <c t="s" s="46" r="D40">
        <v>106</v>
      </c>
      <c s="17" r="E40">
        <v>2.0</v>
      </c>
      <c t="str" s="17" r="F40">
        <f>$E$33*E40</f>
        <v>2</v>
      </c>
      <c s="20" r="G40">
        <v>6990.0</v>
      </c>
      <c t="str" s="20" r="H40">
        <f>F40*G40</f>
        <v>$13,980</v>
      </c>
      <c s="6" r="I40"/>
      <c s="6" r="J40"/>
      <c s="6" r="K40"/>
      <c s="6" r="L40"/>
      <c s="6" r="M40"/>
      <c s="6" r="N40"/>
      <c s="6" r="O40"/>
      <c s="6" r="P40"/>
      <c s="6" r="Q40"/>
      <c s="6" r="R40"/>
    </row>
    <row customHeight="1" r="41" ht="15.0">
      <c s="2" r="A41"/>
      <c t="s" s="17" r="B41">
        <v>107</v>
      </c>
      <c t="s" s="18" r="C41">
        <v>108</v>
      </c>
      <c t="s" s="46" r="D41">
        <v>109</v>
      </c>
      <c s="17" r="E41">
        <v>2.0</v>
      </c>
      <c t="str" s="17" r="F41">
        <f>$E$33*E41</f>
        <v>2</v>
      </c>
      <c s="20" r="G41">
        <v>20000.0</v>
      </c>
      <c t="str" s="20" r="H41">
        <f>F41*G41</f>
        <v>$40,000</v>
      </c>
      <c s="6" r="I41"/>
      <c s="6" r="J41"/>
      <c s="6" r="K41"/>
      <c s="6" r="L41"/>
      <c s="6" r="M41"/>
      <c s="6" r="N41"/>
      <c s="6" r="O41"/>
      <c s="6" r="P41"/>
      <c s="6" r="Q41"/>
      <c s="6" r="R41"/>
    </row>
    <row customHeight="1" r="42" ht="15.0">
      <c s="2" r="A42"/>
      <c t="s" s="17" r="B42">
        <v>110</v>
      </c>
      <c t="s" s="18" r="C42">
        <v>111</v>
      </c>
      <c t="s" s="46" r="D42">
        <v>112</v>
      </c>
      <c s="17" r="E42">
        <v>4.0</v>
      </c>
      <c t="str" s="17" r="F42">
        <f>$E$33*E42</f>
        <v>4</v>
      </c>
      <c s="20" r="G42">
        <v>5990.0</v>
      </c>
      <c t="str" s="20" r="H42">
        <f>F42*G42</f>
        <v>$23,960</v>
      </c>
      <c s="6" r="I42"/>
      <c s="6" r="J42"/>
      <c s="6" r="K42"/>
      <c s="6" r="L42"/>
      <c s="6" r="M42"/>
      <c s="6" r="N42"/>
      <c s="6" r="O42"/>
      <c s="6" r="P42"/>
      <c s="6" r="Q42"/>
      <c s="6" r="R42"/>
    </row>
    <row customHeight="1" r="43" ht="15.0">
      <c s="2" r="A43"/>
      <c t="s" s="17" r="B43">
        <v>113</v>
      </c>
      <c t="s" s="18" r="C43">
        <v>114</v>
      </c>
      <c t="s" s="46" r="D43">
        <v>115</v>
      </c>
      <c s="17" r="E43">
        <v>2.0</v>
      </c>
      <c t="str" s="17" r="F43">
        <f>$E$33*E43</f>
        <v>2</v>
      </c>
      <c s="20" r="G43">
        <v>10000.0</v>
      </c>
      <c t="str" s="20" r="H43">
        <f>F43*G43</f>
        <v>$20,000</v>
      </c>
      <c s="6" r="I43"/>
      <c s="6" r="J43"/>
      <c s="6" r="K43"/>
      <c s="6" r="L43"/>
      <c s="6" r="M43"/>
      <c s="6" r="N43"/>
      <c s="6" r="O43"/>
      <c s="6" r="P43"/>
      <c s="6" r="Q43"/>
      <c s="6" r="R43"/>
    </row>
    <row customHeight="1" r="44" ht="15.0">
      <c s="2" r="A44"/>
      <c t="s" s="17" r="B44">
        <v>116</v>
      </c>
      <c t="s" s="17" r="C44">
        <v>117</v>
      </c>
      <c t="s" s="45" r="D44">
        <v>118</v>
      </c>
      <c s="17" r="E44">
        <v>14.0</v>
      </c>
      <c t="str" s="17" r="F44">
        <f>$E$57*E44</f>
        <v>14</v>
      </c>
      <c s="20" r="G44">
        <v>25000.0</v>
      </c>
      <c t="str" s="20" r="H44">
        <f>F44*G44</f>
        <v>$350,000</v>
      </c>
      <c s="6" r="I44"/>
      <c s="6" r="J44"/>
      <c s="6" r="K44"/>
      <c s="6" r="L44"/>
      <c s="6" r="M44"/>
      <c s="6" r="N44"/>
      <c s="6" r="O44"/>
      <c s="6" r="P44"/>
      <c s="6" r="Q44"/>
      <c s="6" r="R44"/>
    </row>
    <row customHeight="1" r="45" ht="15.0">
      <c s="2" r="A45"/>
      <c t="s" s="17" r="B45">
        <v>119</v>
      </c>
      <c t="s" s="17" r="C45">
        <v>120</v>
      </c>
      <c t="s" s="46" r="D45">
        <v>121</v>
      </c>
      <c s="17" r="E45">
        <v>400.0</v>
      </c>
      <c t="str" s="17" r="F45">
        <f>$E$57*E45</f>
        <v>400</v>
      </c>
      <c s="20" r="G45">
        <v>370.0</v>
      </c>
      <c t="str" s="20" r="H45">
        <f>F45*G45</f>
        <v>$148,000</v>
      </c>
      <c s="6" r="I45"/>
      <c s="6" r="J45"/>
      <c s="6" r="K45"/>
      <c s="6" r="L45"/>
      <c s="6" r="M45"/>
      <c s="6" r="N45"/>
      <c s="6" r="O45"/>
      <c s="6" r="P45"/>
      <c s="6" r="Q45"/>
      <c s="6" r="R45"/>
    </row>
    <row customHeight="1" r="46" ht="15.0">
      <c s="2" r="A46"/>
      <c t="s" s="17" r="B46">
        <v>122</v>
      </c>
      <c t="s" s="18" r="C46">
        <v>123</v>
      </c>
      <c t="s" s="46" r="D46">
        <v>124</v>
      </c>
      <c s="17" r="E46">
        <v>400.0</v>
      </c>
      <c t="str" s="17" r="F46">
        <f>$E$57*E46</f>
        <v>400</v>
      </c>
      <c s="20" r="G46">
        <v>600.0</v>
      </c>
      <c t="str" s="20" r="H46">
        <f>F46*G46</f>
        <v>$240,000</v>
      </c>
      <c s="6" r="I46"/>
      <c s="6" r="J46"/>
      <c s="6" r="K46"/>
      <c s="6" r="L46"/>
      <c s="6" r="M46"/>
      <c s="6" r="N46"/>
      <c s="6" r="O46"/>
      <c s="6" r="P46"/>
      <c s="6" r="Q46"/>
      <c s="6" r="R46"/>
    </row>
    <row customHeight="1" r="47" ht="15.0">
      <c s="2" r="A47"/>
      <c s="6" r="B47"/>
      <c s="6" r="C47"/>
      <c s="2" r="D47"/>
      <c s="6" r="E47"/>
      <c s="6" r="F47"/>
      <c t="s" s="9" r="G47">
        <v>125</v>
      </c>
      <c t="str" s="9" r="H47">
        <f>SUM(H34:H46)</f>
        <v>$4,120,780</v>
      </c>
      <c s="6" r="I47"/>
      <c s="6" r="J47"/>
      <c s="6" r="K47"/>
      <c s="6" r="L47"/>
      <c s="6" r="M47"/>
      <c s="6" r="N47"/>
      <c s="6" r="O47"/>
      <c s="6" r="P47"/>
      <c s="6" r="Q47"/>
      <c s="6" r="R47"/>
    </row>
    <row customHeight="1" r="48" ht="15.0">
      <c s="10" r="A48">
        <v>6.0</v>
      </c>
      <c s="11" r="B48"/>
      <c t="s" s="12" r="C48">
        <v>126</v>
      </c>
      <c t="s" s="13" r="D48">
        <v>127</v>
      </c>
      <c s="14" r="E48">
        <v>1.0</v>
      </c>
      <c s="11" r="F48"/>
      <c s="15" r="G48"/>
      <c s="16" r="H48"/>
      <c s="6" r="I48"/>
      <c s="6" r="J48"/>
      <c s="6" r="K48"/>
      <c s="6" r="L48"/>
      <c s="6" r="M48"/>
      <c s="6" r="N48"/>
      <c s="6" r="O48"/>
      <c s="6" r="P48"/>
      <c s="6" r="Q48"/>
      <c s="6" r="R48"/>
    </row>
    <row customHeight="1" r="49" ht="15.0">
      <c s="2" r="A49"/>
      <c t="s" s="17" r="B49">
        <v>128</v>
      </c>
      <c t="s" s="17" r="C49">
        <v>129</v>
      </c>
      <c t="s" s="2" r="D49">
        <v>130</v>
      </c>
      <c s="17" r="E49">
        <v>1.0</v>
      </c>
      <c t="str" s="17" r="F49">
        <f>$E$33*E49</f>
        <v>1</v>
      </c>
      <c s="20" r="G49">
        <v>300000.0</v>
      </c>
      <c t="str" s="31" r="H49">
        <f>F49*G49</f>
        <v>$300,000</v>
      </c>
      <c s="6" r="I49"/>
      <c s="6" r="J49"/>
      <c s="6" r="K49"/>
      <c s="6" r="L49"/>
      <c s="6" r="M49"/>
      <c s="6" r="N49"/>
      <c s="6" r="O49"/>
      <c s="6" r="P49"/>
      <c s="6" r="Q49"/>
      <c s="6" r="R49"/>
    </row>
    <row customHeight="1" r="50" ht="15.0">
      <c s="2" r="A50"/>
      <c t="s" s="17" r="B50">
        <v>131</v>
      </c>
      <c t="s" s="57" r="C50">
        <v>132</v>
      </c>
      <c t="s" s="51" r="D50">
        <v>133</v>
      </c>
      <c s="50" r="E50">
        <v>1160.0</v>
      </c>
      <c t="str" s="50" r="F50">
        <f>$E$48*E50</f>
        <v>1160</v>
      </c>
      <c t="str" s="53" r="G50">
        <f>5000*1.19</f>
        <v>$5,950</v>
      </c>
      <c t="str" s="53" r="H50">
        <f>F50*G50</f>
        <v>$6,902,000</v>
      </c>
      <c s="6" r="I50"/>
      <c s="6" r="J50"/>
      <c s="6" r="K50"/>
      <c s="6" r="L50"/>
      <c s="6" r="M50"/>
      <c s="6" r="N50"/>
      <c s="6" r="O50"/>
      <c s="6" r="P50"/>
      <c s="6" r="Q50"/>
      <c s="6" r="R50"/>
    </row>
    <row customHeight="1" r="51" ht="15.0">
      <c s="2" r="A51"/>
      <c t="s" s="17" r="B51">
        <v>134</v>
      </c>
      <c t="s" s="6" r="C51">
        <v>135</v>
      </c>
      <c t="s" s="2" r="D51">
        <v>136</v>
      </c>
      <c s="17" r="E51">
        <v>2.0</v>
      </c>
      <c t="str" s="17" r="F51">
        <f>$E$48*E51</f>
        <v>2</v>
      </c>
      <c t="str" s="20" r="G51">
        <f>500000*1.19</f>
        <v>$595,000</v>
      </c>
      <c t="str" s="53" r="H51">
        <f>F51*G51</f>
        <v>$1,190,000</v>
      </c>
      <c s="6" r="I51"/>
      <c s="6" r="J51"/>
      <c s="6" r="K51"/>
      <c s="6" r="L51"/>
      <c s="6" r="M51"/>
      <c s="6" r="N51"/>
      <c s="6" r="O51"/>
      <c s="6" r="P51"/>
      <c s="6" r="Q51"/>
      <c s="6" r="R51"/>
    </row>
    <row customHeight="1" r="52" ht="15.0">
      <c s="2" r="A52"/>
      <c t="s" s="17" r="B52">
        <v>137</v>
      </c>
      <c t="s" s="18" r="C52">
        <v>138</v>
      </c>
      <c t="s" s="2" r="D52">
        <v>139</v>
      </c>
      <c s="58" r="E52">
        <v>100.0</v>
      </c>
      <c t="str" s="58" r="F52">
        <f>$E$48*E52</f>
        <v>100</v>
      </c>
      <c s="20" r="G52">
        <v>2380.0</v>
      </c>
      <c t="str" s="20" r="H52">
        <f>F52*G52</f>
        <v>$238,000</v>
      </c>
      <c s="6" r="I52"/>
      <c s="6" r="J52"/>
      <c s="6" r="K52"/>
      <c s="6" r="L52"/>
      <c s="6" r="M52"/>
      <c s="6" r="N52"/>
      <c s="6" r="O52"/>
      <c s="6" r="P52"/>
      <c s="6" r="Q52"/>
      <c s="6" r="R52"/>
    </row>
    <row customHeight="1" r="53" ht="15.0">
      <c s="2" r="A53"/>
      <c t="s" s="17" r="B53">
        <v>140</v>
      </c>
      <c t="s" s="17" r="C53">
        <v>141</v>
      </c>
      <c t="s" s="45" r="D53">
        <v>142</v>
      </c>
      <c s="17" r="E53">
        <v>1160.0</v>
      </c>
      <c t="str" s="17" r="F53">
        <f>$E$48*E53</f>
        <v>1160</v>
      </c>
      <c s="20" r="G53">
        <v>150.0</v>
      </c>
      <c t="str" s="20" r="H53">
        <f>F53*G53</f>
        <v>$174,000</v>
      </c>
      <c s="6" r="I53"/>
      <c s="6" r="J53"/>
      <c s="6" r="K53"/>
      <c s="6" r="L53"/>
      <c s="6" r="M53"/>
      <c s="6" r="N53"/>
      <c s="6" r="O53"/>
      <c s="6" r="P53"/>
      <c s="6" r="Q53"/>
      <c s="6" r="R53"/>
    </row>
    <row customHeight="1" r="54" ht="15.0">
      <c s="2" r="A54"/>
      <c t="s" s="17" r="B54">
        <v>143</v>
      </c>
      <c t="s" s="18" r="C54">
        <v>144</v>
      </c>
      <c t="s" s="45" r="D54">
        <v>145</v>
      </c>
      <c s="17" r="E54">
        <v>20.0</v>
      </c>
      <c t="str" s="17" r="F54">
        <f>$E$48*E54</f>
        <v>20</v>
      </c>
      <c s="20" r="G54">
        <v>100000.0</v>
      </c>
      <c t="str" s="53" r="H54">
        <f>F54*G54</f>
        <v>$2,000,000</v>
      </c>
      <c s="6" r="I54"/>
      <c s="6" r="J54"/>
      <c s="6" r="K54"/>
      <c s="6" r="L54"/>
      <c s="6" r="M54"/>
      <c s="6" r="N54"/>
      <c s="6" r="O54"/>
      <c s="6" r="P54"/>
      <c s="6" r="Q54"/>
      <c s="6" r="R54"/>
    </row>
    <row customHeight="1" r="55" ht="15.0">
      <c s="2" r="A55"/>
      <c t="s" s="17" r="B55">
        <v>146</v>
      </c>
      <c t="s" s="6" r="C55">
        <v>147</v>
      </c>
      <c t="s" s="2" r="D55">
        <v>148</v>
      </c>
      <c s="17" r="E55">
        <v>2.0</v>
      </c>
      <c t="str" s="17" r="F55">
        <f>$E$48*E55</f>
        <v>2</v>
      </c>
      <c s="20" r="G55">
        <v>3000.0</v>
      </c>
      <c t="str" s="20" r="H55">
        <f>F55*G55</f>
        <v>$6,000</v>
      </c>
      <c s="6" r="I55"/>
      <c s="6" r="J55"/>
      <c s="6" r="K55"/>
      <c s="6" r="L55"/>
      <c s="6" r="M55"/>
      <c s="6" r="N55"/>
      <c s="6" r="O55"/>
      <c s="6" r="P55"/>
      <c s="6" r="Q55"/>
      <c s="6" r="R55"/>
    </row>
    <row customHeight="1" r="56" ht="15.0">
      <c s="2" r="A56"/>
      <c s="6" r="B56"/>
      <c s="6" r="C56"/>
      <c s="2" r="D56"/>
      <c s="6" r="E56"/>
      <c s="6" r="F56"/>
      <c t="s" s="9" r="G56">
        <v>149</v>
      </c>
      <c t="str" s="9" r="H56">
        <f>SUM(H49:H55)</f>
        <v>$10,810,000</v>
      </c>
      <c s="6" r="I56"/>
      <c s="6" r="J56"/>
      <c s="6" r="K56"/>
      <c s="6" r="L56"/>
      <c s="6" r="M56"/>
      <c s="6" r="N56"/>
      <c s="6" r="O56"/>
      <c s="6" r="P56"/>
      <c s="6" r="Q56"/>
      <c s="6" r="R56"/>
    </row>
    <row customHeight="1" r="57" ht="15.0">
      <c s="10" r="A57">
        <v>7.0</v>
      </c>
      <c s="11" r="B57"/>
      <c t="s" s="14" r="C57">
        <v>150</v>
      </c>
      <c t="s" s="13" r="D57">
        <v>151</v>
      </c>
      <c s="14" r="E57">
        <v>1.0</v>
      </c>
      <c s="11" r="F57"/>
      <c s="15" r="G57"/>
      <c s="16" r="H57"/>
      <c s="6" r="I57"/>
      <c s="6" r="J57"/>
      <c s="6" r="K57"/>
      <c s="6" r="L57"/>
      <c s="6" r="M57"/>
      <c s="6" r="N57"/>
      <c s="6" r="O57"/>
      <c s="6" r="P57"/>
      <c s="6" r="Q57"/>
      <c s="6" r="R57"/>
    </row>
    <row customHeight="1" r="58" ht="15.0">
      <c s="59" r="A58"/>
      <c t="s" s="60" r="B58">
        <v>152</v>
      </c>
      <c t="s" s="54" r="C58">
        <v>153</v>
      </c>
      <c t="s" s="33" r="D58">
        <v>154</v>
      </c>
      <c s="35" r="E58">
        <v>1.0</v>
      </c>
      <c t="str" s="35" r="F58">
        <f>$E$33*E58</f>
        <v>1</v>
      </c>
      <c s="36" r="G58">
        <v>300000.0</v>
      </c>
      <c t="str" s="61" r="H58">
        <f>F58*G58</f>
        <v>$300,000</v>
      </c>
      <c s="59" r="I58"/>
      <c s="59" r="J58"/>
      <c s="59" r="K58"/>
      <c s="59" r="L58"/>
      <c s="59" r="M58"/>
      <c s="59" r="N58"/>
      <c s="59" r="O58"/>
      <c s="59" r="P58"/>
      <c s="59" r="Q58"/>
      <c s="59" r="R58"/>
    </row>
    <row customHeight="1" r="59" ht="15.0">
      <c s="2" r="A59"/>
      <c t="s" s="17" r="B59">
        <v>155</v>
      </c>
      <c t="s" s="17" r="C59">
        <v>156</v>
      </c>
      <c t="s" s="45" r="D59">
        <v>157</v>
      </c>
      <c s="17" r="E59">
        <v>20.0</v>
      </c>
      <c t="str" s="17" r="F59">
        <f>$E$57*E59</f>
        <v>20</v>
      </c>
      <c s="20" r="G59">
        <v>2000.0</v>
      </c>
      <c t="str" s="20" r="H59">
        <f>F59*G59</f>
        <v>$40,000</v>
      </c>
      <c s="6" r="I59"/>
      <c s="6" r="J59"/>
      <c s="6" r="K59"/>
      <c s="6" r="L59"/>
      <c s="6" r="M59"/>
      <c s="6" r="N59"/>
      <c s="6" r="O59"/>
      <c s="6" r="P59"/>
      <c s="6" r="Q59"/>
      <c s="6" r="R59"/>
    </row>
    <row customHeight="1" r="60" ht="15.0">
      <c s="2" r="A60"/>
      <c t="s" s="17" r="B60">
        <v>158</v>
      </c>
      <c t="s" s="17" r="C60">
        <v>159</v>
      </c>
      <c t="s" s="46" r="D60">
        <v>160</v>
      </c>
      <c s="17" r="E60">
        <v>2.0</v>
      </c>
      <c t="str" s="17" r="F60">
        <f>$E$57*E60</f>
        <v>2</v>
      </c>
      <c t="str" s="20" r="G60">
        <f>1.9*23650*1.19</f>
        <v>$53,473</v>
      </c>
      <c t="str" s="20" r="H60">
        <f>F60*G60</f>
        <v>$106,945</v>
      </c>
      <c s="6" r="I60"/>
      <c s="6" r="J60"/>
      <c s="6" r="K60"/>
      <c s="6" r="L60"/>
      <c s="6" r="M60"/>
      <c s="6" r="N60"/>
      <c s="6" r="O60"/>
      <c s="6" r="P60"/>
      <c s="6" r="Q60"/>
      <c s="6" r="R60"/>
    </row>
    <row customHeight="1" r="61" ht="15.0">
      <c s="2" r="A61"/>
      <c t="s" s="17" r="B61">
        <v>161</v>
      </c>
      <c t="s" s="44" r="C61">
        <v>162</v>
      </c>
      <c t="s" s="2" r="D61">
        <v>163</v>
      </c>
      <c s="17" r="E61">
        <v>1.0</v>
      </c>
      <c t="str" s="17" r="F61">
        <f>$E$57*E61</f>
        <v>1</v>
      </c>
      <c t="str" s="20" r="G61">
        <f>9*1000*5</f>
        <v>$45,000</v>
      </c>
      <c t="str" s="20" r="H61">
        <f>F61*G61</f>
        <v>$45,000</v>
      </c>
      <c s="6" r="I61"/>
      <c s="6" r="J61"/>
      <c s="6" r="K61"/>
      <c s="6" r="L61"/>
      <c s="6" r="M61"/>
      <c s="6" r="N61"/>
      <c s="6" r="O61"/>
      <c s="6" r="P61"/>
      <c s="6" r="Q61"/>
      <c s="6" r="R61"/>
    </row>
    <row customHeight="1" r="62" ht="15.0">
      <c s="2" r="A62"/>
      <c t="s" s="17" r="B62">
        <v>164</v>
      </c>
      <c t="s" s="44" r="C62">
        <v>165</v>
      </c>
      <c t="s" s="45" r="D62">
        <v>166</v>
      </c>
      <c s="17" r="E62">
        <v>25.0</v>
      </c>
      <c t="str" s="17" r="F62">
        <f>$E$57*E62</f>
        <v>25</v>
      </c>
      <c s="20" r="G62">
        <v>3630.0</v>
      </c>
      <c t="str" s="20" r="H62">
        <f>F62*G62</f>
        <v>$90,750</v>
      </c>
      <c s="6" r="I62"/>
      <c s="6" r="J62"/>
      <c s="6" r="K62"/>
      <c s="6" r="L62"/>
      <c s="6" r="M62"/>
      <c s="6" r="N62"/>
      <c s="6" r="O62"/>
      <c s="6" r="P62"/>
      <c s="6" r="Q62"/>
      <c s="6" r="R62"/>
    </row>
    <row customHeight="1" r="63" ht="15.0">
      <c s="2" r="A63"/>
      <c t="s" s="17" r="B63">
        <v>167</v>
      </c>
      <c t="s" s="44" r="C63">
        <v>168</v>
      </c>
      <c t="s" s="45" r="D63">
        <v>169</v>
      </c>
      <c s="17" r="E63">
        <v>60.0</v>
      </c>
      <c t="str" s="17" r="F63">
        <f>$E$57*E63</f>
        <v>60</v>
      </c>
      <c s="20" r="G63">
        <v>4820.0</v>
      </c>
      <c t="str" s="20" r="H63">
        <f>F63*G63</f>
        <v>$289,200</v>
      </c>
      <c s="6" r="I63"/>
      <c s="6" r="J63"/>
      <c s="6" r="K63"/>
      <c s="6" r="L63"/>
      <c s="6" r="M63"/>
      <c s="6" r="N63"/>
      <c s="6" r="O63"/>
      <c s="6" r="P63"/>
      <c s="6" r="Q63"/>
      <c s="6" r="R63"/>
    </row>
    <row customHeight="1" r="64" ht="15.0">
      <c s="2" r="A64"/>
      <c t="s" s="17" r="B64">
        <v>170</v>
      </c>
      <c t="s" s="6" r="C64">
        <v>171</v>
      </c>
      <c t="s" s="2" r="D64">
        <v>172</v>
      </c>
      <c s="17" r="E64">
        <v>25.0</v>
      </c>
      <c t="str" s="17" r="F64">
        <f>$E$57*E64</f>
        <v>25</v>
      </c>
      <c s="20" r="G64">
        <v>714.0</v>
      </c>
      <c t="str" s="20" r="H64">
        <f>F64*G64</f>
        <v>$17,850</v>
      </c>
      <c s="6" r="I64"/>
      <c s="6" r="J64"/>
      <c s="6" r="K64"/>
      <c s="6" r="L64"/>
      <c s="6" r="M64"/>
      <c s="6" r="N64"/>
      <c s="6" r="O64"/>
      <c s="6" r="P64"/>
      <c s="6" r="Q64"/>
      <c s="6" r="R64"/>
    </row>
    <row customHeight="1" r="65" ht="15.0">
      <c s="2" r="A65"/>
      <c t="s" s="17" r="B65">
        <v>173</v>
      </c>
      <c t="s" s="18" r="C65">
        <v>174</v>
      </c>
      <c t="s" s="2" r="D65">
        <v>175</v>
      </c>
      <c s="17" r="E65">
        <v>25.0</v>
      </c>
      <c t="str" s="17" r="F65">
        <f>$E$57*E65</f>
        <v>25</v>
      </c>
      <c s="20" r="G65">
        <v>714.0</v>
      </c>
      <c t="str" s="20" r="H65">
        <f>F65*G65</f>
        <v>$17,850</v>
      </c>
      <c s="6" r="I65"/>
      <c s="6" r="J65"/>
      <c s="6" r="K65"/>
      <c s="6" r="L65"/>
      <c s="6" r="M65"/>
      <c s="6" r="N65"/>
      <c s="6" r="O65"/>
      <c s="6" r="P65"/>
      <c s="6" r="Q65"/>
      <c s="6" r="R65"/>
    </row>
    <row customHeight="1" r="66" ht="15.0">
      <c s="2" r="A66"/>
      <c t="s" s="17" r="B66">
        <v>176</v>
      </c>
      <c t="s" s="17" r="C66">
        <v>177</v>
      </c>
      <c t="s" s="2" r="D66">
        <v>178</v>
      </c>
      <c s="17" r="E66">
        <v>2.0</v>
      </c>
      <c t="str" s="17" r="F66">
        <f>$E$57*E66</f>
        <v>2</v>
      </c>
      <c s="20" r="G66">
        <v>80000.0</v>
      </c>
      <c t="str" s="20" r="H66">
        <f>F66*G66</f>
        <v>$160,000</v>
      </c>
      <c s="6" r="I66"/>
      <c s="6" r="J66"/>
      <c s="6" r="K66"/>
      <c s="6" r="L66"/>
      <c s="6" r="M66"/>
      <c s="6" r="N66"/>
      <c s="6" r="O66"/>
      <c s="6" r="P66"/>
      <c s="6" r="Q66"/>
      <c s="6" r="R66"/>
    </row>
    <row customHeight="1" r="67" ht="15.0">
      <c s="2" r="A67"/>
      <c t="s" s="17" r="B67">
        <v>179</v>
      </c>
      <c t="s" s="17" r="C67">
        <v>180</v>
      </c>
      <c t="s" s="45" r="D67">
        <v>181</v>
      </c>
      <c s="17" r="E67">
        <v>5.0</v>
      </c>
      <c t="str" s="17" r="F67">
        <f>$E$57*E67</f>
        <v>5</v>
      </c>
      <c s="20" r="G67">
        <v>3000.0</v>
      </c>
      <c t="str" s="20" r="H67">
        <f>F67*G67</f>
        <v>$15,000</v>
      </c>
      <c s="6" r="I67"/>
      <c s="6" r="J67"/>
      <c s="6" r="K67"/>
      <c s="6" r="L67"/>
      <c s="6" r="M67"/>
      <c s="6" r="N67"/>
      <c s="6" r="O67"/>
      <c s="6" r="P67"/>
      <c s="6" r="Q67"/>
      <c s="6" r="R67"/>
    </row>
    <row customHeight="1" r="68" ht="15.0">
      <c s="2" r="A68"/>
      <c t="s" s="17" r="B68">
        <v>182</v>
      </c>
      <c t="s" s="17" r="C68">
        <v>183</v>
      </c>
      <c t="s" s="45" r="D68">
        <v>184</v>
      </c>
      <c s="17" r="E68">
        <v>2.0</v>
      </c>
      <c t="str" s="17" r="F68">
        <f>$E$57*E68</f>
        <v>2</v>
      </c>
      <c s="20" r="G68">
        <v>3000.0</v>
      </c>
      <c t="str" s="20" r="H68">
        <f>F68*G68</f>
        <v>$6,000</v>
      </c>
      <c s="6" r="I68"/>
      <c s="6" r="J68"/>
      <c s="6" r="K68"/>
      <c s="6" r="L68"/>
      <c s="6" r="M68"/>
      <c s="6" r="N68"/>
      <c s="6" r="O68"/>
      <c s="6" r="P68"/>
      <c s="6" r="Q68"/>
      <c s="6" r="R68"/>
    </row>
    <row customHeight="1" r="69" ht="15.0">
      <c s="2" r="A69"/>
      <c t="s" s="17" r="B69">
        <v>185</v>
      </c>
      <c t="s" s="6" r="C69">
        <v>186</v>
      </c>
      <c t="s" s="2" r="D69">
        <v>187</v>
      </c>
      <c s="17" r="E69">
        <v>100.0</v>
      </c>
      <c t="str" s="17" r="F69">
        <f>$E$57*E69</f>
        <v>100</v>
      </c>
      <c t="str" s="20" r="G69">
        <f>360*1.19</f>
        <v>$428</v>
      </c>
      <c t="str" s="20" r="H69">
        <f>F69*G69</f>
        <v>$42,840</v>
      </c>
      <c s="6" r="I69"/>
      <c s="6" r="J69"/>
      <c s="6" r="K69"/>
      <c s="6" r="L69"/>
      <c s="6" r="M69"/>
      <c s="6" r="N69"/>
      <c s="6" r="O69"/>
      <c s="6" r="P69"/>
      <c s="6" r="Q69"/>
      <c s="6" r="R69"/>
    </row>
    <row customHeight="1" r="70" ht="15.0">
      <c s="2" r="A70"/>
      <c t="s" s="17" r="B70">
        <v>188</v>
      </c>
      <c t="s" s="44" r="C70">
        <v>189</v>
      </c>
      <c t="s" s="2" r="D70">
        <v>190</v>
      </c>
      <c s="17" r="E70">
        <v>1.0</v>
      </c>
      <c t="str" s="17" r="F70">
        <f>$E$57*E70</f>
        <v>1</v>
      </c>
      <c s="20" r="G70">
        <v>50000.0</v>
      </c>
      <c t="str" s="20" r="H70">
        <f>F70*G70</f>
        <v>$50,000</v>
      </c>
      <c s="6" r="I70"/>
      <c s="6" r="J70"/>
      <c s="6" r="K70"/>
      <c s="6" r="L70"/>
      <c s="6" r="M70"/>
      <c s="6" r="N70"/>
      <c s="6" r="O70"/>
      <c s="6" r="P70"/>
      <c s="6" r="Q70"/>
      <c s="6" r="R70"/>
    </row>
    <row customHeight="1" r="71" ht="15.0">
      <c s="2" r="A71"/>
      <c t="s" s="17" r="B71">
        <v>191</v>
      </c>
      <c t="s" s="17" r="C71">
        <v>192</v>
      </c>
      <c t="s" s="2" r="D71">
        <v>193</v>
      </c>
      <c s="17" r="E71">
        <v>1.0</v>
      </c>
      <c t="str" s="17" r="F71">
        <f>$E$57*E71</f>
        <v>1</v>
      </c>
      <c s="20" r="G71">
        <v>50000.0</v>
      </c>
      <c t="str" s="20" r="H71">
        <f>F71*G71</f>
        <v>$50,000</v>
      </c>
      <c s="6" r="I71"/>
      <c s="6" r="J71"/>
      <c s="6" r="K71"/>
      <c s="6" r="L71"/>
      <c s="6" r="M71"/>
      <c s="6" r="N71"/>
      <c s="6" r="O71"/>
      <c s="6" r="P71"/>
      <c s="6" r="Q71"/>
      <c s="6" r="R71"/>
    </row>
    <row customHeight="1" r="72" ht="15.0">
      <c s="2" r="A72"/>
      <c t="s" s="17" r="B72">
        <v>194</v>
      </c>
      <c t="s" s="18" r="C72">
        <v>195</v>
      </c>
      <c t="s" s="2" r="D72">
        <v>196</v>
      </c>
      <c s="17" r="E72">
        <v>1.0</v>
      </c>
      <c t="str" s="17" r="F72">
        <f>$E$57*E72</f>
        <v>1</v>
      </c>
      <c s="20" r="G72">
        <v>50000.0</v>
      </c>
      <c t="str" s="20" r="H72">
        <f>F72*G72</f>
        <v>$50,000</v>
      </c>
      <c s="6" r="I72"/>
      <c s="6" r="J72"/>
      <c s="6" r="K72"/>
      <c s="6" r="L72"/>
      <c s="6" r="M72"/>
      <c s="6" r="N72"/>
      <c s="6" r="O72"/>
      <c s="6" r="P72"/>
      <c s="6" r="Q72"/>
      <c s="6" r="R72"/>
    </row>
    <row customHeight="1" r="73" ht="15.0">
      <c s="2" r="A73"/>
      <c s="6" r="B73"/>
      <c s="6" r="C73"/>
      <c s="2" r="D73"/>
      <c s="6" r="E73"/>
      <c s="6" r="F73"/>
      <c t="s" s="9" r="G73">
        <v>197</v>
      </c>
      <c t="str" s="9" r="H73">
        <f>SUM(H58:H72)</f>
        <v>$1,281,435</v>
      </c>
      <c s="6" r="I73"/>
      <c s="6" r="J73"/>
      <c s="6" r="K73"/>
      <c s="6" r="L73"/>
      <c s="6" r="M73"/>
      <c s="6" r="N73"/>
      <c s="6" r="O73"/>
      <c s="6" r="P73"/>
      <c s="6" r="Q73"/>
      <c s="6" r="R73"/>
    </row>
    <row customHeight="1" r="74" ht="15.0">
      <c s="10" r="A74">
        <v>7.0</v>
      </c>
      <c s="11" r="B74"/>
      <c t="s" s="12" r="C74">
        <v>198</v>
      </c>
      <c t="s" s="13" r="D74">
        <v>199</v>
      </c>
      <c s="14" r="E74">
        <v>1.0</v>
      </c>
      <c s="11" r="F74"/>
      <c s="15" r="G74"/>
      <c s="16" r="H74"/>
      <c s="6" r="I74"/>
      <c s="6" r="J74"/>
      <c s="6" r="K74"/>
      <c s="6" r="L74"/>
      <c s="6" r="M74"/>
      <c s="6" r="N74"/>
      <c s="6" r="O74"/>
      <c s="6" r="P74"/>
      <c s="6" r="Q74"/>
      <c s="6" r="R74"/>
    </row>
    <row customHeight="1" r="75" ht="15.0">
      <c s="2" r="A75"/>
      <c t="s" s="17" r="B75">
        <v>200</v>
      </c>
      <c t="s" s="6" r="C75">
        <v>201</v>
      </c>
      <c t="s" s="2" r="D75">
        <v>202</v>
      </c>
      <c s="17" r="E75">
        <v>1.0</v>
      </c>
      <c t="str" s="17" r="F75">
        <f>$E$74*E75</f>
        <v>1</v>
      </c>
      <c s="20" r="G75">
        <v>300000.0</v>
      </c>
      <c t="str" s="20" r="H75">
        <f>F75*G75</f>
        <v>$300,000</v>
      </c>
      <c s="6" r="I75"/>
      <c s="6" r="J75"/>
      <c s="6" r="K75"/>
      <c s="6" r="L75"/>
      <c s="6" r="M75"/>
      <c s="6" r="N75"/>
      <c s="6" r="O75"/>
      <c s="6" r="P75"/>
      <c s="6" r="Q75"/>
      <c s="6" r="R75"/>
    </row>
    <row customHeight="1" r="76" ht="15.0">
      <c s="2" r="A76"/>
      <c t="s" s="17" r="B76">
        <v>203</v>
      </c>
      <c t="s" s="6" r="C76">
        <v>204</v>
      </c>
      <c t="s" s="2" r="D76">
        <v>205</v>
      </c>
      <c s="17" r="E76">
        <v>1.0</v>
      </c>
      <c t="str" s="17" r="F76">
        <f>$E$74*E76</f>
        <v>1</v>
      </c>
      <c s="20" r="G76">
        <v>200000.0</v>
      </c>
      <c t="str" s="20" r="H76">
        <f>F76*G76</f>
        <v>$200,000</v>
      </c>
      <c s="6" r="I76"/>
      <c s="6" r="J76"/>
      <c s="6" r="K76"/>
      <c s="6" r="L76"/>
      <c s="6" r="M76"/>
      <c s="6" r="N76"/>
      <c s="6" r="O76"/>
      <c s="6" r="P76"/>
      <c s="6" r="Q76"/>
      <c s="6" r="R76"/>
    </row>
    <row customHeight="1" r="77" ht="15.0">
      <c s="2" r="A77"/>
      <c t="s" s="17" r="B77">
        <v>206</v>
      </c>
      <c t="s" s="6" r="C77">
        <v>207</v>
      </c>
      <c t="s" s="2" r="D77">
        <v>208</v>
      </c>
      <c s="17" r="E77">
        <v>2.0</v>
      </c>
      <c t="str" s="17" r="F77">
        <f>$E$74*E77</f>
        <v>2</v>
      </c>
      <c t="str" s="20" r="G77">
        <f>500000*1.19</f>
        <v>$595,000</v>
      </c>
      <c t="str" s="53" r="H77">
        <f>F77*G77</f>
        <v>$1,190,000</v>
      </c>
      <c s="6" r="I77"/>
      <c s="6" r="J77"/>
      <c s="6" r="K77"/>
      <c s="6" r="L77"/>
      <c s="6" r="M77"/>
      <c s="6" r="N77"/>
      <c s="6" r="O77"/>
      <c s="6" r="P77"/>
      <c s="6" r="Q77"/>
      <c s="6" r="R77"/>
    </row>
    <row customHeight="1" r="78" ht="15.0">
      <c s="59" r="A78"/>
      <c t="s" s="17" r="B78">
        <v>209</v>
      </c>
      <c t="s" s="62" r="C78">
        <v>210</v>
      </c>
      <c t="s" s="33" r="D78">
        <v>211</v>
      </c>
      <c s="63" r="E78">
        <v>1.0</v>
      </c>
      <c t="str" s="35" r="F78">
        <f>$E$57*E78</f>
        <v>1</v>
      </c>
      <c t="str" s="36" r="G78">
        <f>9*1000*5</f>
        <v>$45,000</v>
      </c>
      <c t="str" s="36" r="H78">
        <f>F78*G78</f>
        <v>$45,000</v>
      </c>
      <c s="59" r="I78"/>
      <c s="59" r="J78"/>
      <c s="59" r="K78"/>
      <c s="59" r="L78"/>
      <c s="59" r="M78"/>
      <c s="59" r="N78"/>
      <c s="59" r="O78"/>
      <c s="59" r="P78"/>
      <c s="59" r="Q78"/>
      <c s="59" r="R78"/>
    </row>
    <row customHeight="1" r="79" ht="15.0">
      <c s="2" r="A79"/>
      <c t="s" s="64" r="B79">
        <v>212</v>
      </c>
      <c t="s" s="54" r="C79">
        <v>213</v>
      </c>
      <c t="s" s="33" r="D79">
        <v>214</v>
      </c>
      <c s="37" r="E79">
        <v>2.0</v>
      </c>
      <c t="str" s="35" r="F79">
        <f>$E$26*E79</f>
        <v>2</v>
      </c>
      <c t="str" s="36" r="G79">
        <f>400000*1.19</f>
        <v>$476,000</v>
      </c>
      <c t="str" s="36" r="H79">
        <f>F79*G79</f>
        <v>$952,000</v>
      </c>
      <c s="6" r="I79"/>
      <c s="6" r="J79"/>
      <c s="6" r="K79"/>
      <c s="6" r="L79"/>
      <c s="6" r="M79"/>
      <c s="6" r="N79"/>
      <c s="6" r="O79"/>
      <c s="6" r="P79"/>
      <c s="6" r="Q79"/>
      <c s="6" r="R79"/>
    </row>
    <row customHeight="1" r="80" ht="15.0">
      <c s="2" r="A80"/>
      <c t="s" s="64" r="B80">
        <v>215</v>
      </c>
      <c t="s" s="54" r="C80">
        <v>216</v>
      </c>
      <c t="s" s="33" r="D80">
        <v>217</v>
      </c>
      <c s="63" r="E80">
        <v>4.0</v>
      </c>
      <c t="str" s="35" r="F80">
        <f>$E$26*E80</f>
        <v>4</v>
      </c>
      <c t="str" s="36" r="G80">
        <f>400000*1.19</f>
        <v>$476,000</v>
      </c>
      <c t="str" s="36" r="H80">
        <f>F80*G80</f>
        <v>$1,904,000</v>
      </c>
      <c s="6" r="I80"/>
      <c s="6" r="J80"/>
      <c s="6" r="K80"/>
      <c s="6" r="L80"/>
      <c s="6" r="M80"/>
      <c s="6" r="N80"/>
      <c s="6" r="O80"/>
      <c s="6" r="P80"/>
      <c s="6" r="Q80"/>
      <c s="6" r="R80"/>
    </row>
    <row customHeight="1" r="81" ht="15.0">
      <c s="2" r="A81"/>
      <c t="s" s="64" r="B81">
        <v>218</v>
      </c>
      <c t="s" s="62" r="C81">
        <v>219</v>
      </c>
      <c t="s" s="65" r="D81">
        <v>220</v>
      </c>
      <c t="str" s="35" r="E81">
        <f>8</f>
        <v>8</v>
      </c>
      <c t="str" s="35" r="F81">
        <f>$E$33*E81</f>
        <v>8</v>
      </c>
      <c s="36" r="G81">
        <v>20000.0</v>
      </c>
      <c t="str" s="61" r="H81">
        <f>F81*G81</f>
        <v>$160,000</v>
      </c>
      <c s="6" r="I81"/>
      <c s="6" r="J81"/>
      <c s="6" r="K81"/>
      <c s="6" r="L81"/>
      <c s="6" r="M81"/>
      <c s="6" r="N81"/>
      <c s="6" r="O81"/>
      <c s="6" r="P81"/>
      <c s="6" r="Q81"/>
      <c s="6" r="R81"/>
    </row>
    <row customHeight="1" r="82" ht="15.0">
      <c s="2" r="A82"/>
      <c s="6" r="B82"/>
      <c s="6" r="C82"/>
      <c s="2" r="D82"/>
      <c s="6" r="E82"/>
      <c s="6" r="F82"/>
      <c t="s" s="9" r="G82">
        <v>221</v>
      </c>
      <c t="str" s="9" r="H82">
        <f>SUM(H75:H81)</f>
        <v>$4,751,000</v>
      </c>
      <c s="6" r="I82"/>
      <c s="6" r="J82"/>
      <c s="6" r="K82"/>
      <c s="6" r="L82"/>
      <c s="6" r="M82"/>
      <c s="6" r="N82"/>
      <c s="6" r="O82"/>
      <c s="6" r="P82"/>
      <c s="6" r="Q82"/>
      <c s="6" r="R82"/>
    </row>
    <row customHeight="1" r="83" ht="7.5">
      <c s="2" r="A83"/>
      <c s="6" r="B83"/>
      <c s="6" r="C83"/>
      <c s="2" r="D83"/>
      <c s="6" r="E83"/>
      <c s="6" r="F83"/>
      <c s="4" r="G83"/>
      <c s="4" r="H83"/>
      <c s="6" r="I83"/>
      <c s="6" r="J83"/>
      <c s="6" r="K83"/>
      <c s="6" r="L83"/>
      <c s="6" r="M83"/>
      <c s="6" r="N83"/>
      <c s="6" r="O83"/>
      <c s="6" r="P83"/>
      <c s="6" r="Q83"/>
      <c s="6" r="R83"/>
    </row>
    <row customHeight="1" r="84" ht="15.0">
      <c s="2" r="A84"/>
      <c t="s" s="18" r="B84">
        <v>222</v>
      </c>
      <c s="6" r="C84"/>
      <c s="2" r="D84"/>
      <c s="6" r="E84"/>
      <c s="6" r="F84"/>
      <c s="4" r="G84"/>
      <c s="4" r="H84"/>
      <c s="6" r="I84"/>
      <c s="6" r="J84"/>
      <c s="6" r="K84"/>
      <c s="6" r="L84"/>
      <c s="6" r="M84"/>
      <c s="6" r="N84"/>
      <c s="6" r="O84"/>
      <c s="6" r="P84"/>
      <c s="6" r="Q84"/>
      <c s="6" r="R84"/>
    </row>
  </sheetData>
  <autoFilter ref="$A$3:$R$82">
    <filterColumn colId="1">
      <filters blank="1">
        <filter val="GASTOS GENERALES"/>
        <filter val="MANO DE OBRA"/>
        <filter val="MATERIAL"/>
        <filter val="FLETE + ARRIENDO"/>
        <filter val="ESPECIALIDAD"/>
        <filter val="AGUA POTABLE"/>
        <filter val="EQUIPO"/>
        <filter val="ELECTRICO"/>
      </filters>
    </filterColumn>
  </autoFilter>
  <mergeCells count="3">
    <mergeCell ref="D2:E2"/>
    <mergeCell ref="F2:H2"/>
    <mergeCell ref="A1:C1"/>
  </mergeCells>
  <conditionalFormatting sqref="H1">
    <cfRule priority="1" type="cellIs" operator="lessThan" dxfId="0">
      <formula>0</formula>
    </cfRule>
  </conditionalFormatting>
  <conditionalFormatting sqref="H1">
    <cfRule priority="2" type="cellIs" operator="greaterThan" dxfId="1">
      <formula>0</formula>
    </cfRule>
  </conditionalFormatting>
  <conditionalFormatting sqref="B:B C27:C29">
    <cfRule text="MATERIAL" priority="3" type="containsText" operator="containsText" dxfId="2"/>
  </conditionalFormatting>
  <conditionalFormatting sqref="B:B C27:C29">
    <cfRule text="AGUA POTABLE" priority="4" type="containsText" operator="containsText" dxfId="3"/>
  </conditionalFormatting>
  <conditionalFormatting sqref="B:B C27:C29">
    <cfRule text="EQUIPO" priority="5" type="containsText" operator="containsText" dxfId="4"/>
  </conditionalFormatting>
  <conditionalFormatting sqref="B:B C27:C29">
    <cfRule text="GASTOS GENERALES" priority="6" type="containsText" operator="containsText" dxfId="5"/>
  </conditionalFormatting>
  <conditionalFormatting sqref="B:B C27:C29">
    <cfRule text="ESPECIALIDAD" priority="7" type="containsText" operator="containsText" dxfId="6"/>
  </conditionalFormatting>
  <conditionalFormatting sqref="B:B C27:C29">
    <cfRule text="MANO DE OBRA" priority="8" type="containsText" operator="containsText" dxfId="7"/>
  </conditionalFormatting>
  <conditionalFormatting sqref="B:B C27:C29">
    <cfRule text="ELECTRICO" priority="9" type="containsText" operator="containsText" dxfId="8"/>
  </conditionalFormatting>
  <conditionalFormatting sqref="B:B C27:C29">
    <cfRule text="FLETE + ARRIENDO" priority="10" type="containsText" operator="containsText" dxfId="9"/>
  </conditionalFormatting>
  <drawing r:id="rId1"/>
</worksheet>
</file>